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johnerwin/Desktop/"/>
    </mc:Choice>
  </mc:AlternateContent>
  <bookViews>
    <workbookView xWindow="360" yWindow="460" windowWidth="21640" windowHeight="10840"/>
  </bookViews>
  <sheets>
    <sheet name="Calculations" sheetId="1" r:id="rId1"/>
    <sheet name="Lamps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" l="1"/>
  <c r="A19" i="1"/>
  <c r="A15" i="1"/>
  <c r="A17" i="1"/>
  <c r="A18" i="1"/>
  <c r="A20" i="1"/>
  <c r="A21" i="1"/>
  <c r="A22" i="1"/>
</calcChain>
</file>

<file path=xl/sharedStrings.xml><?xml version="1.0" encoding="utf-8"?>
<sst xmlns="http://schemas.openxmlformats.org/spreadsheetml/2006/main" count="47" uniqueCount="44">
  <si>
    <t>LAMPS NEEDED CALCULATOR</t>
  </si>
  <si>
    <t>estimating lamp needs for greenhouse space</t>
  </si>
  <si>
    <t>© Neil Mattson, Cornell University 4/23/15</t>
  </si>
  <si>
    <t>Lamp information from Nelson and Bugbee, 2014</t>
  </si>
  <si>
    <t>Fixture</t>
  </si>
  <si>
    <t>Type of Lamp</t>
  </si>
  <si>
    <t>Sunlight Supply</t>
  </si>
  <si>
    <t>HPS 400 W magnetic ballast</t>
  </si>
  <si>
    <t>PAR Source GLXI</t>
  </si>
  <si>
    <t>HPS 1000 W magnetic ballast</t>
  </si>
  <si>
    <t>HPS 1000 W electronic ballast</t>
  </si>
  <si>
    <t>Gavita</t>
  </si>
  <si>
    <t>HPS (double-ended) 1000 W electronic ballast</t>
  </si>
  <si>
    <t>LSG</t>
  </si>
  <si>
    <t>LED red/blue</t>
  </si>
  <si>
    <t>BML</t>
  </si>
  <si>
    <t>LED red/white</t>
  </si>
  <si>
    <t>Lumigrow Pro 325</t>
  </si>
  <si>
    <t>LED red/white/blue</t>
  </si>
  <si>
    <t>Apache</t>
  </si>
  <si>
    <t>Hydrogrow</t>
  </si>
  <si>
    <t>T8</t>
  </si>
  <si>
    <t>Fluorescent 60W</t>
  </si>
  <si>
    <t>Light output (µmol/s)</t>
  </si>
  <si>
    <t>Lamp output (µmol/s) fill in from table in Lamps tab</t>
  </si>
  <si>
    <t>Area to light (square feet)</t>
  </si>
  <si>
    <t>Square meters to light (note 1 square meter = 10.7639 square feet)</t>
  </si>
  <si>
    <t>*Note* placement of lamps should be determined by a lighting professional to optimize for light uniformity in the greenhouse</t>
  </si>
  <si>
    <r>
      <t xml:space="preserve">Calculations </t>
    </r>
    <r>
      <rPr>
        <sz val="11"/>
        <color theme="1"/>
        <rFont val="Calibri"/>
        <family val="2"/>
        <scheme val="minor"/>
      </rPr>
      <t>(don’t modify these boxes)</t>
    </r>
  </si>
  <si>
    <t>Fill in yellow highlighted boxes</t>
  </si>
  <si>
    <r>
      <t xml:space="preserve">Efficacy </t>
    </r>
    <r>
      <rPr>
        <b/>
        <sz val="11"/>
        <color theme="1"/>
        <rFont val="Calibri"/>
        <family val="2"/>
      </rPr>
      <t>mol/kWh</t>
    </r>
  </si>
  <si>
    <t>percent light lost from edge effects</t>
  </si>
  <si>
    <t>Lamps needed without edge effects</t>
  </si>
  <si>
    <t>Lamps needed with edge effects</t>
  </si>
  <si>
    <t>Efficacy of lamp (mol/kWh) fill in from table in Lamps tab</t>
  </si>
  <si>
    <t>hours that lights are on per day (0-24)</t>
  </si>
  <si>
    <t>Daily light integral (mol/m2/day PAR)</t>
  </si>
  <si>
    <t>kWh of electricity to light this many lamps for the given number of hours</t>
  </si>
  <si>
    <t>Target instantaneous light intensity (µmol/m2/s PAR)</t>
  </si>
  <si>
    <t>cost of electricity ($/kWh)</t>
  </si>
  <si>
    <t>electricity cost ($/sf/yr)</t>
  </si>
  <si>
    <t>Lamps needed may be somewhat more if want uniform lighting at the edges of the growing space and to account for spillage of light at the edges</t>
  </si>
  <si>
    <t>electricty cost ($/area in cell A8/yr)</t>
  </si>
  <si>
    <t>Lamp power consumption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</si>
</sst>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7" formatCode="&quot;$&quot;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F4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Protection="1"/>
    <xf numFmtId="0" fontId="0" fillId="0" borderId="0" xfId="0" applyProtection="1"/>
    <xf numFmtId="0" fontId="0" fillId="2" borderId="0" xfId="0" applyFill="1" applyProtection="1">
      <protection locked="0"/>
    </xf>
    <xf numFmtId="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67" fontId="0" fillId="2" borderId="0" xfId="0" applyNumberFormat="1" applyFill="1" applyProtection="1">
      <protection locked="0"/>
    </xf>
    <xf numFmtId="3" fontId="1" fillId="3" borderId="0" xfId="0" applyNumberFormat="1" applyFont="1" applyFill="1" applyProtection="1">
      <protection hidden="1"/>
    </xf>
    <xf numFmtId="166" fontId="1" fillId="3" borderId="0" xfId="0" applyNumberFormat="1" applyFont="1" applyFill="1" applyProtection="1">
      <protection hidden="1"/>
    </xf>
    <xf numFmtId="165" fontId="1" fillId="3" borderId="0" xfId="0" applyNumberFormat="1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4" sqref="A4"/>
    </sheetView>
  </sheetViews>
  <sheetFormatPr baseColWidth="10" defaultColWidth="8.83203125" defaultRowHeight="15" x14ac:dyDescent="0.2"/>
  <cols>
    <col min="1" max="1" width="11.1640625" style="4" bestFit="1" customWidth="1"/>
    <col min="2" max="16384" width="8.83203125" style="4"/>
  </cols>
  <sheetData>
    <row r="1" spans="1:2" x14ac:dyDescent="0.2">
      <c r="A1" s="3" t="s">
        <v>0</v>
      </c>
    </row>
    <row r="2" spans="1:2" x14ac:dyDescent="0.2">
      <c r="A2" s="4" t="s">
        <v>1</v>
      </c>
    </row>
    <row r="3" spans="1:2" x14ac:dyDescent="0.2">
      <c r="A3" s="4" t="s">
        <v>2</v>
      </c>
    </row>
    <row r="5" spans="1:2" x14ac:dyDescent="0.2">
      <c r="A5" s="4" t="s">
        <v>29</v>
      </c>
    </row>
    <row r="6" spans="1:2" x14ac:dyDescent="0.2">
      <c r="A6" s="5">
        <v>200</v>
      </c>
      <c r="B6" s="4" t="s">
        <v>38</v>
      </c>
    </row>
    <row r="7" spans="1:2" x14ac:dyDescent="0.2">
      <c r="A7" s="5">
        <v>1751</v>
      </c>
      <c r="B7" s="4" t="s">
        <v>24</v>
      </c>
    </row>
    <row r="8" spans="1:2" x14ac:dyDescent="0.2">
      <c r="A8" s="5">
        <v>43560</v>
      </c>
      <c r="B8" s="4" t="s">
        <v>25</v>
      </c>
    </row>
    <row r="9" spans="1:2" x14ac:dyDescent="0.2">
      <c r="A9" s="5">
        <v>6.12</v>
      </c>
      <c r="B9" s="4" t="s">
        <v>34</v>
      </c>
    </row>
    <row r="10" spans="1:2" x14ac:dyDescent="0.2">
      <c r="A10" s="6">
        <v>0.1</v>
      </c>
      <c r="B10" s="4" t="s">
        <v>31</v>
      </c>
    </row>
    <row r="11" spans="1:2" x14ac:dyDescent="0.2">
      <c r="A11" s="7">
        <v>7.1</v>
      </c>
      <c r="B11" s="4" t="s">
        <v>35</v>
      </c>
    </row>
    <row r="12" spans="1:2" x14ac:dyDescent="0.2">
      <c r="A12" s="8">
        <v>0.105</v>
      </c>
      <c r="B12" s="4" t="s">
        <v>39</v>
      </c>
    </row>
    <row r="14" spans="1:2" x14ac:dyDescent="0.2">
      <c r="A14" s="3" t="s">
        <v>28</v>
      </c>
    </row>
    <row r="15" spans="1:2" x14ac:dyDescent="0.2">
      <c r="A15" s="9">
        <f>A8/10.7639</f>
        <v>4046.8603387248118</v>
      </c>
      <c r="B15" s="4" t="s">
        <v>26</v>
      </c>
    </row>
    <row r="16" spans="1:2" x14ac:dyDescent="0.2">
      <c r="A16" s="9">
        <f>A7/(A9/3.6)</f>
        <v>1030</v>
      </c>
      <c r="B16" s="4" t="s">
        <v>43</v>
      </c>
    </row>
    <row r="17" spans="1:2" x14ac:dyDescent="0.2">
      <c r="A17" s="9">
        <f>ROUNDUP(((A6*A15)/A7),0)</f>
        <v>463</v>
      </c>
      <c r="B17" s="4" t="s">
        <v>32</v>
      </c>
    </row>
    <row r="18" spans="1:2" x14ac:dyDescent="0.2">
      <c r="A18" s="9">
        <f>ROUNDUP(A17/(1-A10),0)</f>
        <v>515</v>
      </c>
      <c r="B18" s="4" t="s">
        <v>33</v>
      </c>
    </row>
    <row r="19" spans="1:2" x14ac:dyDescent="0.2">
      <c r="A19" s="9">
        <f>(A6*3600*A11)/1000000</f>
        <v>5.1120000000000001</v>
      </c>
      <c r="B19" s="4" t="s">
        <v>36</v>
      </c>
    </row>
    <row r="20" spans="1:2" x14ac:dyDescent="0.2">
      <c r="A20" s="9">
        <f>(A18*A16*A11*365)/1000</f>
        <v>1374661.175</v>
      </c>
      <c r="B20" s="4" t="s">
        <v>37</v>
      </c>
    </row>
    <row r="21" spans="1:2" x14ac:dyDescent="0.2">
      <c r="A21" s="11">
        <f>A20*A12</f>
        <v>144339.42337500001</v>
      </c>
      <c r="B21" s="4" t="s">
        <v>42</v>
      </c>
    </row>
    <row r="22" spans="1:2" x14ac:dyDescent="0.2">
      <c r="A22" s="10">
        <f>A21/A8</f>
        <v>3.3135772124655651</v>
      </c>
      <c r="B22" s="4" t="s">
        <v>40</v>
      </c>
    </row>
    <row r="24" spans="1:2" x14ac:dyDescent="0.2">
      <c r="A24" s="4" t="s">
        <v>27</v>
      </c>
    </row>
    <row r="25" spans="1:2" x14ac:dyDescent="0.2">
      <c r="B25" s="4" t="s">
        <v>41</v>
      </c>
    </row>
  </sheetData>
  <sheetProtection algorithmName="SHA-512" hashValue="ICsXE6oTt/FBcqnxBGLnoswEP0S4o+39GBZIHZdFfPOc5qrG+oFRz6dhVFFKELA31ZOZmAvVez8q/ZASnu5BMQ==" saltValue="PLQBotFtibjrWCHI2pBDEA==" spinCount="100000" sheet="1" objects="1" scenarios="1"/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2" sqref="C2"/>
    </sheetView>
  </sheetViews>
  <sheetFormatPr baseColWidth="10" defaultColWidth="8.83203125" defaultRowHeight="15" x14ac:dyDescent="0.2"/>
  <cols>
    <col min="1" max="1" width="16.1640625" customWidth="1"/>
    <col min="2" max="2" width="42.5" bestFit="1" customWidth="1"/>
    <col min="3" max="3" width="19.33203125" customWidth="1"/>
    <col min="4" max="4" width="16.6640625" style="2" bestFit="1" customWidth="1"/>
  </cols>
  <sheetData>
    <row r="1" spans="1:4" x14ac:dyDescent="0.2">
      <c r="A1" t="s">
        <v>3</v>
      </c>
    </row>
    <row r="3" spans="1:4" x14ac:dyDescent="0.2">
      <c r="A3" s="1" t="s">
        <v>4</v>
      </c>
      <c r="B3" s="1" t="s">
        <v>5</v>
      </c>
      <c r="C3" s="1" t="s">
        <v>23</v>
      </c>
      <c r="D3" s="1" t="s">
        <v>30</v>
      </c>
    </row>
    <row r="4" spans="1:4" x14ac:dyDescent="0.2">
      <c r="A4" t="s">
        <v>6</v>
      </c>
      <c r="B4" t="s">
        <v>7</v>
      </c>
      <c r="C4" s="2">
        <v>416</v>
      </c>
      <c r="D4" s="2">
        <v>3.3839999999999999</v>
      </c>
    </row>
    <row r="5" spans="1:4" x14ac:dyDescent="0.2">
      <c r="A5" t="s">
        <v>8</v>
      </c>
      <c r="B5" t="s">
        <v>9</v>
      </c>
      <c r="C5" s="2">
        <v>1161</v>
      </c>
      <c r="D5" s="2">
        <v>4.1760000000000002</v>
      </c>
    </row>
    <row r="6" spans="1:4" x14ac:dyDescent="0.2">
      <c r="A6" t="s">
        <v>8</v>
      </c>
      <c r="B6" t="s">
        <v>10</v>
      </c>
      <c r="C6" s="2">
        <v>1334</v>
      </c>
      <c r="D6" s="2">
        <v>4.68</v>
      </c>
    </row>
    <row r="7" spans="1:4" x14ac:dyDescent="0.2">
      <c r="A7" t="s">
        <v>11</v>
      </c>
      <c r="B7" t="s">
        <v>12</v>
      </c>
      <c r="C7" s="2">
        <v>1751</v>
      </c>
      <c r="D7" s="2">
        <v>6.12</v>
      </c>
    </row>
    <row r="8" spans="1:4" x14ac:dyDescent="0.2">
      <c r="A8" t="s">
        <v>13</v>
      </c>
      <c r="B8" t="s">
        <v>14</v>
      </c>
      <c r="C8" s="2">
        <v>653</v>
      </c>
      <c r="D8" s="2">
        <v>6.12</v>
      </c>
    </row>
    <row r="9" spans="1:4" x14ac:dyDescent="0.2">
      <c r="A9" t="s">
        <v>15</v>
      </c>
      <c r="B9" t="s">
        <v>16</v>
      </c>
      <c r="C9" s="2">
        <v>541</v>
      </c>
      <c r="D9" s="2">
        <v>5.976</v>
      </c>
    </row>
    <row r="10" spans="1:4" x14ac:dyDescent="0.2">
      <c r="A10" t="s">
        <v>17</v>
      </c>
      <c r="B10" t="s">
        <v>18</v>
      </c>
      <c r="C10" s="2">
        <v>390</v>
      </c>
      <c r="D10" s="2">
        <v>4.6440000000000001</v>
      </c>
    </row>
    <row r="11" spans="1:4" x14ac:dyDescent="0.2">
      <c r="A11" t="s">
        <v>19</v>
      </c>
      <c r="B11" t="s">
        <v>16</v>
      </c>
      <c r="C11" s="2">
        <v>163</v>
      </c>
      <c r="D11" s="2">
        <v>3.456</v>
      </c>
    </row>
    <row r="12" spans="1:4" x14ac:dyDescent="0.2">
      <c r="A12" t="s">
        <v>20</v>
      </c>
      <c r="B12" t="s">
        <v>16</v>
      </c>
      <c r="C12" s="2">
        <v>378</v>
      </c>
      <c r="D12" s="2">
        <v>3.2040000000000002</v>
      </c>
    </row>
    <row r="13" spans="1:4" x14ac:dyDescent="0.2">
      <c r="A13" t="s">
        <v>21</v>
      </c>
      <c r="B13" t="s">
        <v>22</v>
      </c>
      <c r="C13" s="2">
        <v>48</v>
      </c>
      <c r="D13" s="2">
        <v>3.024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Lamps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2015-04-23T14:59:44Z</dcterms:created>
  <dcterms:modified xsi:type="dcterms:W3CDTF">2017-12-27T02:10:27Z</dcterms:modified>
</cp:coreProperties>
</file>