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codeName="ThisWorkbook"/>
  <mc:AlternateContent xmlns:mc="http://schemas.openxmlformats.org/markup-compatibility/2006">
    <mc:Choice Requires="x15">
      <x15ac:absPath xmlns:x15ac="http://schemas.microsoft.com/office/spreadsheetml/2010/11/ac" url="/Users/johnerwin/Desktop/"/>
    </mc:Choice>
  </mc:AlternateContent>
  <xr:revisionPtr revIDLastSave="0" documentId="8_{D0232D45-511D-4140-92EC-AA7D18DB45F2}" xr6:coauthVersionLast="32" xr6:coauthVersionMax="32" xr10:uidLastSave="{00000000-0000-0000-0000-000000000000}"/>
  <bookViews>
    <workbookView xWindow="1860" yWindow="460" windowWidth="26760" windowHeight="14820" tabRatio="612" xr2:uid="{00000000-000D-0000-FFFF-FFFF00000000}"/>
  </bookViews>
  <sheets>
    <sheet name="Liner budget" sheetId="31" r:id="rId1"/>
    <sheet name="Finished pot budget" sheetId="32" r:id="rId2"/>
    <sheet name="Sensitivity Finished Plants" sheetId="33" r:id="rId3"/>
    <sheet name="Light" sheetId="25" state="hidden" r:id="rId4"/>
    <sheet name="Bracteantha Pink breakeven" sheetId="7" state="hidden" r:id="rId5"/>
    <sheet name="Model for callused vs URC" sheetId="18" state="hidden" r:id="rId6"/>
  </sheets>
  <definedNames>
    <definedName name="FertilizerCost" localSheetId="1">#REF!</definedName>
    <definedName name="FertilizerCost" localSheetId="0">#REF!</definedName>
    <definedName name="FertilizerCost" localSheetId="5">#REF!</definedName>
    <definedName name="FertilizerCost" localSheetId="2">#REF!</definedName>
    <definedName name="FertilizerCost">#REF!</definedName>
    <definedName name="GrowerWageAndBenefits" localSheetId="5">'Model for callused vs URC'!$D$9</definedName>
    <definedName name="GrowerWageAndBenefits" localSheetId="2">#REF!</definedName>
    <definedName name="GrowerWageAndBenefits">#REF!</definedName>
    <definedName name="MaintenanceLaborCost" localSheetId="1">#REF!</definedName>
    <definedName name="MaintenanceLaborCost" localSheetId="0">#REF!</definedName>
    <definedName name="MaintenanceLaborCost" localSheetId="5">#REF!</definedName>
    <definedName name="MaintenanceLaborCost" localSheetId="2">#REF!</definedName>
    <definedName name="MaintenanceLaborCost">#REF!</definedName>
    <definedName name="MaintenanceLaborLiners" localSheetId="1">#REF!</definedName>
    <definedName name="MaintenanceLaborLiners" localSheetId="0">#REF!</definedName>
    <definedName name="MaintenanceLaborLiners" localSheetId="5">#REF!</definedName>
    <definedName name="MaintenanceLaborLiners" localSheetId="2">#REF!</definedName>
    <definedName name="MaintenanceLaborLiners">#REF!</definedName>
    <definedName name="MediaBagCost" localSheetId="1">#REF!</definedName>
    <definedName name="MediaBagCost" localSheetId="0">#REF!</definedName>
    <definedName name="MediaBagCost" localSheetId="5">#REF!</definedName>
    <definedName name="MediaBagCost" localSheetId="2">#REF!</definedName>
    <definedName name="MediaBagCost">#REF!</definedName>
    <definedName name="PesticideCost" localSheetId="1">#REF!</definedName>
    <definedName name="PesticideCost" localSheetId="0">#REF!</definedName>
    <definedName name="PesticideCost" localSheetId="5">#REF!</definedName>
    <definedName name="PesticideCost" localSheetId="2">#REF!</definedName>
    <definedName name="PesticideCost">#REF!</definedName>
    <definedName name="_xlnm.Print_Area" localSheetId="1">'Finished pot budget'!$B$2:$F$25</definedName>
    <definedName name="_xlnm.Print_Area" localSheetId="0">'Liner budget'!$B$2:$F$26</definedName>
    <definedName name="_xlnm.Print_Area" localSheetId="5">'Model for callused vs URC'!$B$2:$I$78</definedName>
    <definedName name="_xlnm.Print_Area" localSheetId="2">'Sensitivity Finished Plants'!$B$2:$J$48</definedName>
    <definedName name="_xlnm.Print_Titles" localSheetId="5">'Model for callused vs URC'!$B:$C,'Model for callused vs URC'!$1:$10</definedName>
    <definedName name="SqFtWkCost" localSheetId="5">'Model for callused vs URC'!$D$7</definedName>
    <definedName name="SqFtWkCost" localSheetId="2">#REF!</definedName>
    <definedName name="SqFtWkCost">#REF!</definedName>
    <definedName name="unitoptions" localSheetId="5">'Model for callused vs URC'!$C$168:$C$169</definedName>
    <definedName name="unitoptions" localSheetId="2">#REF!</definedName>
    <definedName name="unitoptions">#REF!</definedName>
    <definedName name="Units" localSheetId="5">'Model for callused vs URC'!$D$6</definedName>
    <definedName name="Units" localSheetId="2">#REF!</definedName>
    <definedName name="Units">#REF!</definedName>
    <definedName name="WagePlusBenefits" localSheetId="5">'Model for callused vs URC'!$D$8</definedName>
    <definedName name="WagePlusBenefits" localSheetId="2">#REF!</definedName>
    <definedName name="WagePlusBenefits">#REF!</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9" i="31" l="1"/>
  <c r="D11" i="32"/>
  <c r="D11" i="33"/>
  <c r="E11" i="33"/>
  <c r="F11" i="33"/>
  <c r="G11" i="33"/>
  <c r="H11" i="33"/>
  <c r="I11" i="33"/>
  <c r="J11" i="33"/>
  <c r="D9" i="33"/>
  <c r="E9" i="33"/>
  <c r="F9" i="33"/>
  <c r="G9" i="33"/>
  <c r="H9" i="33"/>
  <c r="I9" i="33"/>
  <c r="J9" i="33"/>
  <c r="D8" i="33"/>
  <c r="E8" i="33"/>
  <c r="F8" i="33"/>
  <c r="G8" i="33"/>
  <c r="H8" i="33"/>
  <c r="I8" i="33"/>
  <c r="J8" i="33"/>
  <c r="D8" i="32"/>
  <c r="D9" i="32"/>
  <c r="D10" i="32"/>
  <c r="D23" i="31"/>
  <c r="D23" i="32"/>
  <c r="F7" i="33"/>
  <c r="G7" i="33"/>
  <c r="H7" i="33"/>
  <c r="I7" i="33"/>
  <c r="J7" i="33"/>
  <c r="E7" i="33"/>
  <c r="C12" i="33"/>
  <c r="D12" i="33"/>
  <c r="B69" i="33"/>
  <c r="E20" i="33"/>
  <c r="F20" i="33"/>
  <c r="G20" i="33"/>
  <c r="H20" i="33"/>
  <c r="I20" i="33"/>
  <c r="J20" i="33"/>
  <c r="J12" i="33"/>
  <c r="I12" i="33"/>
  <c r="H12" i="33"/>
  <c r="G12" i="33"/>
  <c r="F12" i="33"/>
  <c r="E12" i="33"/>
  <c r="I14" i="33"/>
  <c r="D14" i="33"/>
  <c r="E14" i="33"/>
  <c r="F14" i="33"/>
  <c r="G14" i="33"/>
  <c r="H14" i="33"/>
  <c r="J13" i="33"/>
  <c r="J10" i="33"/>
  <c r="J15" i="33"/>
  <c r="D16" i="33"/>
  <c r="E16" i="33"/>
  <c r="F16" i="33"/>
  <c r="G16" i="33"/>
  <c r="H16" i="33"/>
  <c r="I16" i="33"/>
  <c r="J16" i="33"/>
  <c r="J17" i="33"/>
  <c r="D18" i="33"/>
  <c r="E18" i="33"/>
  <c r="F18" i="33"/>
  <c r="G18" i="33"/>
  <c r="H18" i="33"/>
  <c r="I18" i="33"/>
  <c r="J18" i="33"/>
  <c r="J19" i="33"/>
  <c r="J21" i="33"/>
  <c r="J22" i="33"/>
  <c r="J24" i="33"/>
  <c r="J25" i="33"/>
  <c r="I13" i="33"/>
  <c r="I10" i="33"/>
  <c r="I15" i="33"/>
  <c r="I17" i="33"/>
  <c r="I19" i="33"/>
  <c r="I21" i="33"/>
  <c r="I22" i="33"/>
  <c r="I24" i="33"/>
  <c r="I25" i="33"/>
  <c r="H13" i="33"/>
  <c r="H10" i="33"/>
  <c r="H15" i="33"/>
  <c r="H17" i="33"/>
  <c r="H19" i="33"/>
  <c r="H21" i="33"/>
  <c r="H22" i="33"/>
  <c r="H24" i="33"/>
  <c r="H25" i="33"/>
  <c r="G13" i="33"/>
  <c r="G10" i="33"/>
  <c r="G15" i="33"/>
  <c r="G17" i="33"/>
  <c r="G19" i="33"/>
  <c r="G21" i="33"/>
  <c r="G22" i="33"/>
  <c r="G24" i="33"/>
  <c r="G25" i="33"/>
  <c r="F13" i="33"/>
  <c r="F10" i="33"/>
  <c r="F15" i="33"/>
  <c r="F17" i="33"/>
  <c r="F19" i="33"/>
  <c r="F21" i="33"/>
  <c r="F22" i="33"/>
  <c r="F24" i="33"/>
  <c r="F25" i="33"/>
  <c r="E13" i="33"/>
  <c r="E10" i="33"/>
  <c r="E15" i="33"/>
  <c r="E17" i="33"/>
  <c r="E19" i="33"/>
  <c r="E21" i="33"/>
  <c r="E22" i="33"/>
  <c r="E24" i="33"/>
  <c r="E25" i="33"/>
  <c r="D13" i="33"/>
  <c r="D10" i="33"/>
  <c r="D15" i="33"/>
  <c r="D17" i="33"/>
  <c r="D19" i="33"/>
  <c r="D21" i="33"/>
  <c r="D22" i="33"/>
  <c r="D24" i="33"/>
  <c r="D25" i="33"/>
  <c r="C13" i="33"/>
  <c r="C10" i="33"/>
  <c r="C15" i="33"/>
  <c r="C17" i="33"/>
  <c r="C19" i="33"/>
  <c r="C21" i="33"/>
  <c r="C22" i="33"/>
  <c r="C24" i="33"/>
  <c r="C25" i="33"/>
  <c r="C70" i="33"/>
  <c r="B70" i="33"/>
  <c r="D18" i="31"/>
  <c r="D16" i="32"/>
  <c r="D16" i="31"/>
  <c r="D18" i="32"/>
  <c r="D13" i="32"/>
  <c r="D15" i="32"/>
  <c r="D17" i="32"/>
  <c r="D19" i="32"/>
  <c r="D21" i="32"/>
  <c r="D22" i="32"/>
  <c r="D24" i="32"/>
  <c r="D25" i="32"/>
  <c r="C13" i="32"/>
  <c r="C10" i="32"/>
  <c r="C15" i="32"/>
  <c r="C17" i="32"/>
  <c r="C19" i="32"/>
  <c r="C21" i="32"/>
  <c r="C22" i="32"/>
  <c r="C24" i="32"/>
  <c r="C25" i="32"/>
  <c r="E24" i="32"/>
  <c r="E22" i="32"/>
  <c r="E21" i="32"/>
  <c r="E20" i="32"/>
  <c r="E17" i="32"/>
  <c r="E15" i="32"/>
  <c r="E14" i="32"/>
  <c r="E13" i="32"/>
  <c r="E12" i="32"/>
  <c r="D13" i="31"/>
  <c r="D24" i="31"/>
  <c r="C11" i="31"/>
  <c r="C13" i="31"/>
  <c r="C24" i="31"/>
  <c r="E13" i="31"/>
  <c r="E14" i="31"/>
  <c r="E12" i="31"/>
  <c r="E20" i="31"/>
  <c r="I30" i="18"/>
  <c r="H30" i="18"/>
  <c r="I102" i="18"/>
  <c r="I101" i="18"/>
  <c r="G30" i="18"/>
  <c r="F30" i="18"/>
  <c r="E30" i="18"/>
  <c r="D30" i="18"/>
  <c r="I36" i="18"/>
  <c r="H36" i="18"/>
  <c r="G36" i="18"/>
  <c r="F36" i="18"/>
  <c r="E36" i="18"/>
  <c r="D36" i="18"/>
  <c r="BW30" i="18"/>
  <c r="BV30" i="18"/>
  <c r="BU30" i="18"/>
  <c r="BT30" i="18"/>
  <c r="BS30" i="18"/>
  <c r="BR30" i="18"/>
  <c r="BQ30" i="18"/>
  <c r="BP30" i="18"/>
  <c r="BO30" i="18"/>
  <c r="BN30" i="18"/>
  <c r="BM30" i="18"/>
  <c r="BL30" i="18"/>
  <c r="BK30" i="18"/>
  <c r="BJ30" i="18"/>
  <c r="BI30" i="18"/>
  <c r="BH30" i="18"/>
  <c r="BG30" i="18"/>
  <c r="BF30" i="18"/>
  <c r="BE30" i="18"/>
  <c r="BD30" i="18"/>
  <c r="BC30" i="18"/>
  <c r="BB30" i="18"/>
  <c r="BA30" i="18"/>
  <c r="AZ30" i="18"/>
  <c r="AY30" i="18"/>
  <c r="AX30" i="18"/>
  <c r="AW30" i="18"/>
  <c r="AV30" i="18"/>
  <c r="AU30" i="18"/>
  <c r="AT30" i="18"/>
  <c r="AS30" i="18"/>
  <c r="AR30" i="18"/>
  <c r="AQ30" i="18"/>
  <c r="AP30" i="18"/>
  <c r="AO30" i="18"/>
  <c r="AN30" i="18"/>
  <c r="AM30" i="18"/>
  <c r="AL30" i="18"/>
  <c r="AK30"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G3" i="25"/>
  <c r="I3" i="25"/>
  <c r="G2" i="25"/>
  <c r="I2" i="25"/>
  <c r="C7" i="18"/>
  <c r="C23" i="18"/>
  <c r="C27" i="18"/>
  <c r="D27" i="18"/>
  <c r="E27" i="18"/>
  <c r="F27" i="18"/>
  <c r="G27" i="18"/>
  <c r="H27" i="18"/>
  <c r="I27"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BL27" i="18"/>
  <c r="BM27" i="18"/>
  <c r="BN27" i="18"/>
  <c r="BO27" i="18"/>
  <c r="BP27" i="18"/>
  <c r="BQ27" i="18"/>
  <c r="BR27" i="18"/>
  <c r="BS27" i="18"/>
  <c r="BT27" i="18"/>
  <c r="BU27" i="18"/>
  <c r="BV27" i="18"/>
  <c r="BW27" i="18"/>
  <c r="B28" i="18"/>
  <c r="C28" i="18"/>
  <c r="C29" i="18"/>
  <c r="F46" i="18"/>
  <c r="G46" i="18"/>
  <c r="J46" i="18"/>
  <c r="N46" i="18"/>
  <c r="Q50" i="18"/>
  <c r="R101" i="18"/>
  <c r="V46" i="18"/>
  <c r="Y50" i="18"/>
  <c r="AA102" i="18"/>
  <c r="AD46" i="18"/>
  <c r="AH50" i="18"/>
  <c r="AK46" i="18"/>
  <c r="AL46" i="18"/>
  <c r="AQ102" i="18"/>
  <c r="AQ46" i="18"/>
  <c r="AS46" i="18"/>
  <c r="AT46" i="18"/>
  <c r="AX50" i="18"/>
  <c r="BB46" i="18"/>
  <c r="BF46" i="18"/>
  <c r="BJ46" i="18"/>
  <c r="BM50" i="18"/>
  <c r="BR46" i="18"/>
  <c r="BU50" i="18"/>
  <c r="BV46" i="18"/>
  <c r="BW50" i="18"/>
  <c r="D35" i="18"/>
  <c r="E35" i="18"/>
  <c r="J35" i="18"/>
  <c r="K35" i="18"/>
  <c r="P35" i="18"/>
  <c r="P65" i="18"/>
  <c r="Q35" i="18"/>
  <c r="V35" i="18"/>
  <c r="W35" i="18"/>
  <c r="AB35" i="18"/>
  <c r="AC35" i="18"/>
  <c r="AH35" i="18"/>
  <c r="AI35" i="18"/>
  <c r="AN35" i="18"/>
  <c r="AN65" i="18"/>
  <c r="AO35" i="18"/>
  <c r="AT35" i="18"/>
  <c r="AU35" i="18"/>
  <c r="AZ35" i="18"/>
  <c r="BA35" i="18"/>
  <c r="BF35" i="18"/>
  <c r="BG35" i="18"/>
  <c r="BL35" i="18"/>
  <c r="BL65" i="18"/>
  <c r="BM35" i="18"/>
  <c r="BR35" i="18"/>
  <c r="BS35" i="18"/>
  <c r="J99" i="18"/>
  <c r="J36" i="18"/>
  <c r="K36" i="18"/>
  <c r="N36" i="18"/>
  <c r="N196" i="18"/>
  <c r="O36" i="18"/>
  <c r="P36" i="18"/>
  <c r="Q36" i="18"/>
  <c r="T36" i="18"/>
  <c r="U36" i="18"/>
  <c r="V99" i="18"/>
  <c r="V36" i="18"/>
  <c r="W36" i="18"/>
  <c r="Z36" i="18"/>
  <c r="AA36" i="18"/>
  <c r="AH36" i="18"/>
  <c r="AI36" i="18"/>
  <c r="AL36" i="18"/>
  <c r="AM36" i="18"/>
  <c r="AN36" i="18"/>
  <c r="AO36" i="18"/>
  <c r="AR36" i="18"/>
  <c r="AS99" i="18"/>
  <c r="AS36" i="18"/>
  <c r="AS98" i="18"/>
  <c r="AS100" i="18"/>
  <c r="AT99" i="18"/>
  <c r="AT36" i="18"/>
  <c r="AU36" i="18"/>
  <c r="AX36" i="18"/>
  <c r="AY36" i="18"/>
  <c r="AZ36" i="18"/>
  <c r="BA36" i="18"/>
  <c r="BD36" i="18"/>
  <c r="BD196" i="18"/>
  <c r="BE36" i="18"/>
  <c r="BF99" i="18"/>
  <c r="BF36" i="18"/>
  <c r="BG36" i="18"/>
  <c r="BJ36" i="18"/>
  <c r="BK36" i="18"/>
  <c r="BL36" i="18"/>
  <c r="BM36" i="18"/>
  <c r="BP36" i="18"/>
  <c r="BQ36" i="18"/>
  <c r="BR99" i="18"/>
  <c r="BR36" i="18"/>
  <c r="BS36" i="18"/>
  <c r="BV36" i="18"/>
  <c r="BW36" i="18"/>
  <c r="BW98" i="18"/>
  <c r="D41" i="18"/>
  <c r="E41" i="18"/>
  <c r="F41" i="18"/>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AK41" i="18"/>
  <c r="AL41" i="18"/>
  <c r="AM41" i="18"/>
  <c r="AN41" i="18"/>
  <c r="AO41" i="18"/>
  <c r="AP41" i="18"/>
  <c r="AQ41" i="18"/>
  <c r="AR41" i="18"/>
  <c r="AS41" i="18"/>
  <c r="AT41" i="18"/>
  <c r="AU41" i="18"/>
  <c r="AV41" i="18"/>
  <c r="AW41" i="18"/>
  <c r="AX41" i="18"/>
  <c r="AY41" i="18"/>
  <c r="AZ41" i="18"/>
  <c r="BA41" i="18"/>
  <c r="BB41" i="18"/>
  <c r="BC41" i="18"/>
  <c r="BD41" i="18"/>
  <c r="BE41" i="18"/>
  <c r="BF41" i="18"/>
  <c r="BG41" i="18"/>
  <c r="BH41" i="18"/>
  <c r="BI41" i="18"/>
  <c r="BJ41" i="18"/>
  <c r="BK41" i="18"/>
  <c r="BL41" i="18"/>
  <c r="BM41" i="18"/>
  <c r="BN41" i="18"/>
  <c r="BO41" i="18"/>
  <c r="BP41" i="18"/>
  <c r="BQ41" i="18"/>
  <c r="BR41" i="18"/>
  <c r="BS41" i="18"/>
  <c r="BT41" i="18"/>
  <c r="BU41" i="18"/>
  <c r="BV41" i="18"/>
  <c r="BW41" i="18"/>
  <c r="D42" i="18"/>
  <c r="E42" i="18"/>
  <c r="H42" i="18"/>
  <c r="I42" i="18"/>
  <c r="J42" i="18"/>
  <c r="K42" i="18"/>
  <c r="N42" i="18"/>
  <c r="O42" i="18"/>
  <c r="P42" i="18"/>
  <c r="Q42" i="18"/>
  <c r="T42" i="18"/>
  <c r="U42" i="18"/>
  <c r="V42" i="18"/>
  <c r="W42" i="18"/>
  <c r="Z42" i="18"/>
  <c r="AA42" i="18"/>
  <c r="AB42" i="18"/>
  <c r="AC42" i="18"/>
  <c r="AF42" i="18"/>
  <c r="AG42" i="18"/>
  <c r="AH42" i="18"/>
  <c r="AI42" i="18"/>
  <c r="AL42" i="18"/>
  <c r="AM42" i="18"/>
  <c r="AN42" i="18"/>
  <c r="AO42" i="18"/>
  <c r="AR42" i="18"/>
  <c r="AS42" i="18"/>
  <c r="AS83" i="18"/>
  <c r="AT42" i="18"/>
  <c r="AU42" i="18"/>
  <c r="AX42" i="18"/>
  <c r="AY42" i="18"/>
  <c r="AZ42" i="18"/>
  <c r="BA42" i="18"/>
  <c r="BD42" i="18"/>
  <c r="BE42" i="18"/>
  <c r="BE43" i="18"/>
  <c r="BE201" i="18"/>
  <c r="D43" i="18"/>
  <c r="E43" i="18"/>
  <c r="F43" i="18"/>
  <c r="G43" i="18"/>
  <c r="H43" i="18"/>
  <c r="I43" i="18"/>
  <c r="J43" i="18"/>
  <c r="K43" i="18"/>
  <c r="L43" i="18"/>
  <c r="M43" i="18"/>
  <c r="N43" i="18"/>
  <c r="O43" i="18"/>
  <c r="P43" i="18"/>
  <c r="Q43" i="18"/>
  <c r="R43" i="18"/>
  <c r="S43" i="18"/>
  <c r="S84" i="18"/>
  <c r="T43" i="18"/>
  <c r="U43" i="18"/>
  <c r="V43" i="18"/>
  <c r="W43" i="18"/>
  <c r="X43" i="18"/>
  <c r="Y43" i="18"/>
  <c r="Z43" i="18"/>
  <c r="AA43" i="18"/>
  <c r="AB43" i="18"/>
  <c r="AC43" i="18"/>
  <c r="AD43" i="18"/>
  <c r="AE43" i="18"/>
  <c r="AF43" i="18"/>
  <c r="AG43" i="18"/>
  <c r="AH43" i="18"/>
  <c r="AI43" i="18"/>
  <c r="AJ43" i="18"/>
  <c r="AK43" i="18"/>
  <c r="AL43" i="18"/>
  <c r="AM43" i="18"/>
  <c r="AN43" i="18"/>
  <c r="AO43" i="18"/>
  <c r="AP43" i="18"/>
  <c r="AQ43" i="18"/>
  <c r="AQ84" i="18"/>
  <c r="AR43" i="18"/>
  <c r="AS43" i="18"/>
  <c r="AT43" i="18"/>
  <c r="AU43" i="18"/>
  <c r="AV43" i="18"/>
  <c r="AW43" i="18"/>
  <c r="AX43" i="18"/>
  <c r="AY43" i="18"/>
  <c r="AY84" i="18"/>
  <c r="AZ43" i="18"/>
  <c r="BA43" i="18"/>
  <c r="BB43" i="18"/>
  <c r="BC43" i="18"/>
  <c r="BD43" i="18"/>
  <c r="BF43" i="18"/>
  <c r="BG43" i="18"/>
  <c r="BG84" i="18"/>
  <c r="BH43" i="18"/>
  <c r="BI43" i="18"/>
  <c r="BJ43" i="18"/>
  <c r="BK43" i="18"/>
  <c r="BL43" i="18"/>
  <c r="BM43" i="18"/>
  <c r="BN43" i="18"/>
  <c r="BO43" i="18"/>
  <c r="BO84" i="18"/>
  <c r="BP43" i="18"/>
  <c r="BQ43" i="18"/>
  <c r="BR43" i="18"/>
  <c r="BS43" i="18"/>
  <c r="BT43" i="18"/>
  <c r="BU43" i="18"/>
  <c r="BV43" i="18"/>
  <c r="BW43" i="18"/>
  <c r="BW84" i="18"/>
  <c r="D44" i="18"/>
  <c r="E44" i="18"/>
  <c r="F44" i="18"/>
  <c r="G44" i="18"/>
  <c r="H44" i="18"/>
  <c r="I44" i="18"/>
  <c r="J44" i="18"/>
  <c r="K44" i="18"/>
  <c r="L44" i="18"/>
  <c r="M44" i="18"/>
  <c r="N44" i="18"/>
  <c r="O44" i="18"/>
  <c r="P44" i="18"/>
  <c r="Q44" i="18"/>
  <c r="R44" i="18"/>
  <c r="S44" i="18"/>
  <c r="T44" i="18"/>
  <c r="U44" i="18"/>
  <c r="U45" i="18"/>
  <c r="U46" i="18"/>
  <c r="U47" i="18"/>
  <c r="U88" i="18"/>
  <c r="V44" i="18"/>
  <c r="W44" i="18"/>
  <c r="X44" i="18"/>
  <c r="Y44" i="18"/>
  <c r="Z44" i="18"/>
  <c r="Z45" i="18"/>
  <c r="Z46" i="18"/>
  <c r="Z47" i="18"/>
  <c r="Z48" i="18"/>
  <c r="Z82" i="18"/>
  <c r="AA44" i="18"/>
  <c r="AB44"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BL44" i="18"/>
  <c r="BM44" i="18"/>
  <c r="BN44" i="18"/>
  <c r="BO44" i="18"/>
  <c r="BP44" i="18"/>
  <c r="BQ44" i="18"/>
  <c r="BR44" i="18"/>
  <c r="BS44" i="18"/>
  <c r="BT44" i="18"/>
  <c r="BU44" i="18"/>
  <c r="BV44" i="18"/>
  <c r="BW44" i="18"/>
  <c r="D45" i="18"/>
  <c r="E45" i="18"/>
  <c r="F45" i="18"/>
  <c r="G45" i="18"/>
  <c r="H45" i="18"/>
  <c r="I45" i="18"/>
  <c r="J45" i="18"/>
  <c r="K45" i="18"/>
  <c r="L45" i="18"/>
  <c r="M45" i="18"/>
  <c r="N45" i="18"/>
  <c r="O45" i="18"/>
  <c r="P45" i="18"/>
  <c r="Q45" i="18"/>
  <c r="R45" i="18"/>
  <c r="S45" i="18"/>
  <c r="T45" i="18"/>
  <c r="V45" i="18"/>
  <c r="W45" i="18"/>
  <c r="X45" i="18"/>
  <c r="Y45" i="18"/>
  <c r="AA45" i="18"/>
  <c r="AB45" i="18"/>
  <c r="AC45" i="18"/>
  <c r="AD45" i="18"/>
  <c r="AE45" i="18"/>
  <c r="AF45" i="18"/>
  <c r="AG45" i="18"/>
  <c r="AH45" i="18"/>
  <c r="AI45" i="18"/>
  <c r="AJ45" i="18"/>
  <c r="AK45" i="18"/>
  <c r="AL45" i="18"/>
  <c r="AM45" i="18"/>
  <c r="AN45" i="18"/>
  <c r="AO45" i="18"/>
  <c r="AP45" i="18"/>
  <c r="AQ45" i="18"/>
  <c r="AR45" i="18"/>
  <c r="AS45" i="18"/>
  <c r="AT45" i="18"/>
  <c r="AU45" i="18"/>
  <c r="AV45" i="18"/>
  <c r="AW45" i="18"/>
  <c r="AX45" i="18"/>
  <c r="AY45" i="18"/>
  <c r="AZ45" i="18"/>
  <c r="BA45" i="18"/>
  <c r="BB45" i="18"/>
  <c r="BC45" i="18"/>
  <c r="BD45" i="18"/>
  <c r="BE45" i="18"/>
  <c r="BF45" i="18"/>
  <c r="BG45" i="18"/>
  <c r="BH45" i="18"/>
  <c r="BI45" i="18"/>
  <c r="BJ45" i="18"/>
  <c r="BK45" i="18"/>
  <c r="BL45" i="18"/>
  <c r="BM45" i="18"/>
  <c r="BN45" i="18"/>
  <c r="BO45" i="18"/>
  <c r="BP45" i="18"/>
  <c r="BQ45" i="18"/>
  <c r="BR45" i="18"/>
  <c r="BS45" i="18"/>
  <c r="BT45" i="18"/>
  <c r="BU45" i="18"/>
  <c r="BV45" i="18"/>
  <c r="BW45" i="18"/>
  <c r="E46" i="18"/>
  <c r="L46" i="18"/>
  <c r="M46" i="18"/>
  <c r="U48" i="18"/>
  <c r="U49" i="18"/>
  <c r="AA46" i="18"/>
  <c r="AB46" i="18"/>
  <c r="AB47" i="18"/>
  <c r="AB48" i="18"/>
  <c r="AB82" i="18"/>
  <c r="AC46" i="18"/>
  <c r="AC47" i="18"/>
  <c r="AC88" i="18"/>
  <c r="AH46" i="18"/>
  <c r="AI46" i="18"/>
  <c r="AR46" i="18"/>
  <c r="AR47" i="18"/>
  <c r="AR48" i="18"/>
  <c r="AR82" i="18"/>
  <c r="AX46" i="18"/>
  <c r="BA46" i="18"/>
  <c r="BH46" i="18"/>
  <c r="BI46" i="18"/>
  <c r="BI47" i="18"/>
  <c r="BI48" i="18"/>
  <c r="BI49" i="18"/>
  <c r="BI202" i="18"/>
  <c r="BQ46" i="18"/>
  <c r="BW46" i="18"/>
  <c r="D47" i="18"/>
  <c r="E47" i="18"/>
  <c r="F47" i="18"/>
  <c r="G47" i="18"/>
  <c r="H47" i="18"/>
  <c r="I47" i="18"/>
  <c r="J47" i="18"/>
  <c r="K47" i="18"/>
  <c r="L47" i="18"/>
  <c r="M47" i="18"/>
  <c r="N47" i="18"/>
  <c r="O47" i="18"/>
  <c r="P47" i="18"/>
  <c r="Q47" i="18"/>
  <c r="R47" i="18"/>
  <c r="S47" i="18"/>
  <c r="T47" i="18"/>
  <c r="V47" i="18"/>
  <c r="W47" i="18"/>
  <c r="X47" i="18"/>
  <c r="Y47" i="18"/>
  <c r="AA47" i="18"/>
  <c r="AD47" i="18"/>
  <c r="AE47" i="18"/>
  <c r="AF47" i="18"/>
  <c r="AG47" i="18"/>
  <c r="AH47" i="18"/>
  <c r="AI47" i="18"/>
  <c r="AJ47" i="18"/>
  <c r="AK47" i="18"/>
  <c r="AL47" i="18"/>
  <c r="AM47" i="18"/>
  <c r="AN47" i="18"/>
  <c r="AO47" i="18"/>
  <c r="AP47" i="18"/>
  <c r="AQ47" i="18"/>
  <c r="AS47" i="18"/>
  <c r="AT47" i="18"/>
  <c r="AU47" i="18"/>
  <c r="AV47" i="18"/>
  <c r="AW47" i="18"/>
  <c r="AX47" i="18"/>
  <c r="AY47" i="18"/>
  <c r="AZ47" i="18"/>
  <c r="BA47" i="18"/>
  <c r="BB47" i="18"/>
  <c r="BC47" i="18"/>
  <c r="BD47" i="18"/>
  <c r="BE47" i="18"/>
  <c r="BF47" i="18"/>
  <c r="BG47" i="18"/>
  <c r="BH47" i="18"/>
  <c r="BJ47" i="18"/>
  <c r="BK47" i="18"/>
  <c r="BL47" i="18"/>
  <c r="BM47" i="18"/>
  <c r="BN47" i="18"/>
  <c r="BO47" i="18"/>
  <c r="BP47" i="18"/>
  <c r="BQ47" i="18"/>
  <c r="BR47" i="18"/>
  <c r="BS47" i="18"/>
  <c r="BT47" i="18"/>
  <c r="BU47" i="18"/>
  <c r="BV47" i="18"/>
  <c r="BW47" i="18"/>
  <c r="D48" i="18"/>
  <c r="E48" i="18"/>
  <c r="F48" i="18"/>
  <c r="G48" i="18"/>
  <c r="H48" i="18"/>
  <c r="I48" i="18"/>
  <c r="J48" i="18"/>
  <c r="K48" i="18"/>
  <c r="L48" i="18"/>
  <c r="M48" i="18"/>
  <c r="N48" i="18"/>
  <c r="O48" i="18"/>
  <c r="P48" i="18"/>
  <c r="Q48" i="18"/>
  <c r="R48" i="18"/>
  <c r="S48" i="18"/>
  <c r="T48" i="18"/>
  <c r="V48" i="18"/>
  <c r="W48" i="18"/>
  <c r="X48" i="18"/>
  <c r="Y48" i="18"/>
  <c r="AA48" i="18"/>
  <c r="AC48" i="18"/>
  <c r="AD48" i="18"/>
  <c r="AE48" i="18"/>
  <c r="AF48" i="18"/>
  <c r="AG48" i="18"/>
  <c r="AH48" i="18"/>
  <c r="AI48" i="18"/>
  <c r="AJ48" i="18"/>
  <c r="AK48" i="18"/>
  <c r="AL48" i="18"/>
  <c r="AM48" i="18"/>
  <c r="AN48" i="18"/>
  <c r="AO48" i="18"/>
  <c r="AP48" i="18"/>
  <c r="AQ48" i="18"/>
  <c r="AS48" i="18"/>
  <c r="AT48" i="18"/>
  <c r="AU48" i="18"/>
  <c r="AV48" i="18"/>
  <c r="AW48" i="18"/>
  <c r="AX48" i="18"/>
  <c r="AY48" i="18"/>
  <c r="AZ48" i="18"/>
  <c r="BA48" i="18"/>
  <c r="BB48" i="18"/>
  <c r="BC48" i="18"/>
  <c r="BD48" i="18"/>
  <c r="BE48" i="18"/>
  <c r="BF48" i="18"/>
  <c r="BG48" i="18"/>
  <c r="BH48" i="18"/>
  <c r="BJ48" i="18"/>
  <c r="BK48" i="18"/>
  <c r="BL48" i="18"/>
  <c r="BM48" i="18"/>
  <c r="BN48" i="18"/>
  <c r="BO48" i="18"/>
  <c r="BP48" i="18"/>
  <c r="BQ48" i="18"/>
  <c r="BR48" i="18"/>
  <c r="BS48" i="18"/>
  <c r="BT48" i="18"/>
  <c r="BU48" i="18"/>
  <c r="BV48" i="18"/>
  <c r="BW48" i="18"/>
  <c r="C50" i="18"/>
  <c r="D50" i="18"/>
  <c r="E50" i="18"/>
  <c r="E53" i="18"/>
  <c r="E81" i="18"/>
  <c r="F50" i="18"/>
  <c r="F51" i="18"/>
  <c r="G50" i="18"/>
  <c r="I50" i="18"/>
  <c r="I51" i="18"/>
  <c r="I52" i="18"/>
  <c r="L50" i="18"/>
  <c r="L51" i="18"/>
  <c r="M50" i="18"/>
  <c r="N50" i="18"/>
  <c r="T50" i="18"/>
  <c r="U50" i="18"/>
  <c r="V50" i="18"/>
  <c r="V51" i="18"/>
  <c r="AA50" i="18"/>
  <c r="AA53" i="18"/>
  <c r="AA203" i="18"/>
  <c r="AB50" i="18"/>
  <c r="AC50" i="18"/>
  <c r="AC51" i="18"/>
  <c r="AE50" i="18"/>
  <c r="AJ50" i="18"/>
  <c r="AJ51" i="18"/>
  <c r="AK50" i="18"/>
  <c r="AO50" i="18"/>
  <c r="AO53" i="18"/>
  <c r="AO81" i="18"/>
  <c r="AP50" i="18"/>
  <c r="AQ50" i="18"/>
  <c r="AR50" i="18"/>
  <c r="AR51" i="18"/>
  <c r="AS50" i="18"/>
  <c r="AT50" i="18"/>
  <c r="AW50" i="18"/>
  <c r="AZ50" i="18"/>
  <c r="AZ51" i="18"/>
  <c r="BB31" i="18"/>
  <c r="BA50" i="18"/>
  <c r="BE50" i="18"/>
  <c r="BE51" i="18"/>
  <c r="BE52" i="18"/>
  <c r="BG50" i="18"/>
  <c r="BG53" i="18"/>
  <c r="BG203" i="18"/>
  <c r="BH50" i="18"/>
  <c r="BI50" i="18"/>
  <c r="BI51" i="18"/>
  <c r="BN50" i="18"/>
  <c r="BN53" i="18"/>
  <c r="BN203" i="18"/>
  <c r="BP50" i="18"/>
  <c r="BQ50" i="18"/>
  <c r="BQ51" i="18"/>
  <c r="BQ52" i="18"/>
  <c r="BV50" i="18"/>
  <c r="C51" i="18"/>
  <c r="E51" i="18"/>
  <c r="M51" i="18"/>
  <c r="Q51" i="18"/>
  <c r="AA51" i="18"/>
  <c r="AA52" i="18"/>
  <c r="AK51" i="18"/>
  <c r="AS51" i="18"/>
  <c r="AS52" i="18"/>
  <c r="BM51" i="18"/>
  <c r="BO31" i="18"/>
  <c r="BN51" i="18"/>
  <c r="C52" i="18"/>
  <c r="AR52" i="18"/>
  <c r="AZ52" i="18"/>
  <c r="BM52" i="18"/>
  <c r="C53" i="18"/>
  <c r="F53" i="18"/>
  <c r="F81" i="18"/>
  <c r="M53" i="18"/>
  <c r="Q53" i="18"/>
  <c r="Q203" i="18"/>
  <c r="AK53" i="18"/>
  <c r="AK203" i="18"/>
  <c r="AS53" i="18"/>
  <c r="AS203" i="18"/>
  <c r="BE53" i="18"/>
  <c r="BE203" i="18"/>
  <c r="BM53" i="18"/>
  <c r="BM81" i="18"/>
  <c r="D54" i="18"/>
  <c r="E54" i="18"/>
  <c r="F54" i="18"/>
  <c r="G54" i="18"/>
  <c r="H54" i="18"/>
  <c r="I54" i="18"/>
  <c r="J54" i="18"/>
  <c r="K54" i="18"/>
  <c r="L54" i="18"/>
  <c r="M54" i="18"/>
  <c r="N54" i="18"/>
  <c r="O54" i="18"/>
  <c r="P54" i="18"/>
  <c r="Q54" i="18"/>
  <c r="R54" i="18"/>
  <c r="S54" i="18"/>
  <c r="T54" i="18"/>
  <c r="U54" i="18"/>
  <c r="V54" i="18"/>
  <c r="W54" i="18"/>
  <c r="X54" i="18"/>
  <c r="Y54" i="18"/>
  <c r="Z54" i="18"/>
  <c r="AA54" i="18"/>
  <c r="AB54" i="18"/>
  <c r="AC54" i="18"/>
  <c r="AD54" i="18"/>
  <c r="AE54" i="18"/>
  <c r="AF54" i="18"/>
  <c r="AG54" i="18"/>
  <c r="AH54" i="18"/>
  <c r="AI54" i="18"/>
  <c r="AJ54" i="18"/>
  <c r="AK54" i="18"/>
  <c r="AL54" i="18"/>
  <c r="AM54" i="18"/>
  <c r="AN54" i="18"/>
  <c r="AO54" i="18"/>
  <c r="AP54" i="18"/>
  <c r="AQ54" i="18"/>
  <c r="AR54" i="18"/>
  <c r="AS54" i="18"/>
  <c r="AT54" i="18"/>
  <c r="AU54" i="18"/>
  <c r="AV54" i="18"/>
  <c r="AW54" i="18"/>
  <c r="AX54" i="18"/>
  <c r="AY54" i="18"/>
  <c r="AZ54" i="18"/>
  <c r="BA54" i="18"/>
  <c r="BB54" i="18"/>
  <c r="BC54" i="18"/>
  <c r="BD54" i="18"/>
  <c r="BE54" i="18"/>
  <c r="BF54" i="18"/>
  <c r="BG54" i="18"/>
  <c r="BH54" i="18"/>
  <c r="BI54" i="18"/>
  <c r="BJ54" i="18"/>
  <c r="BK54" i="18"/>
  <c r="BL54" i="18"/>
  <c r="BM54" i="18"/>
  <c r="BN54" i="18"/>
  <c r="BO54" i="18"/>
  <c r="BP54" i="18"/>
  <c r="BQ54" i="18"/>
  <c r="BR54" i="18"/>
  <c r="BS54" i="18"/>
  <c r="BT54" i="18"/>
  <c r="BU54" i="18"/>
  <c r="BV54" i="18"/>
  <c r="BW54" i="18"/>
  <c r="D64" i="18"/>
  <c r="E64" i="18"/>
  <c r="F64" i="18"/>
  <c r="G64" i="18"/>
  <c r="H64" i="18"/>
  <c r="I64" i="18"/>
  <c r="J64" i="18"/>
  <c r="K64" i="18"/>
  <c r="L64" i="18"/>
  <c r="M64" i="18"/>
  <c r="N64" i="18"/>
  <c r="O64" i="18"/>
  <c r="P64" i="18"/>
  <c r="Q64" i="18"/>
  <c r="R64" i="18"/>
  <c r="S64" i="18"/>
  <c r="T64" i="18"/>
  <c r="U64" i="18"/>
  <c r="X64" i="18"/>
  <c r="Y64" i="18"/>
  <c r="Z64" i="18"/>
  <c r="AA64" i="18"/>
  <c r="AD64" i="18"/>
  <c r="AE64" i="18"/>
  <c r="AF64" i="18"/>
  <c r="AG64" i="18"/>
  <c r="AJ64" i="18"/>
  <c r="AK64" i="18"/>
  <c r="AL64" i="18"/>
  <c r="AM64" i="18"/>
  <c r="AP64" i="18"/>
  <c r="AQ64" i="18"/>
  <c r="AR64" i="18"/>
  <c r="AS64" i="18"/>
  <c r="AV64" i="18"/>
  <c r="AW64" i="18"/>
  <c r="AX64" i="18"/>
  <c r="AY64" i="18"/>
  <c r="BB64" i="18"/>
  <c r="BC64" i="18"/>
  <c r="BD64" i="18"/>
  <c r="BE64" i="18"/>
  <c r="BH64" i="18"/>
  <c r="BI64" i="18"/>
  <c r="BJ64" i="18"/>
  <c r="BK64" i="18"/>
  <c r="BN64" i="18"/>
  <c r="BO64" i="18"/>
  <c r="BP64" i="18"/>
  <c r="BQ64" i="18"/>
  <c r="BT64" i="18"/>
  <c r="BU64" i="18"/>
  <c r="BV64" i="18"/>
  <c r="BW64" i="18"/>
  <c r="D65" i="18"/>
  <c r="E65" i="18"/>
  <c r="F65" i="18"/>
  <c r="G65" i="18"/>
  <c r="H65" i="18"/>
  <c r="I65" i="18"/>
  <c r="J65" i="18"/>
  <c r="K65" i="18"/>
  <c r="L65" i="18"/>
  <c r="M65" i="18"/>
  <c r="N65" i="18"/>
  <c r="O65" i="18"/>
  <c r="Q65" i="18"/>
  <c r="R65" i="18"/>
  <c r="S65" i="18"/>
  <c r="T65" i="18"/>
  <c r="U65" i="18"/>
  <c r="V65" i="18"/>
  <c r="W65" i="18"/>
  <c r="X65" i="18"/>
  <c r="Y65" i="18"/>
  <c r="Z65" i="18"/>
  <c r="AA65" i="18"/>
  <c r="AB65" i="18"/>
  <c r="AC65" i="18"/>
  <c r="AD65" i="18"/>
  <c r="AE65" i="18"/>
  <c r="AF65" i="18"/>
  <c r="AG65" i="18"/>
  <c r="AH65" i="18"/>
  <c r="AI65" i="18"/>
  <c r="AJ65" i="18"/>
  <c r="AK65" i="18"/>
  <c r="AL65" i="18"/>
  <c r="AM65" i="18"/>
  <c r="AO65" i="18"/>
  <c r="AP65" i="18"/>
  <c r="AQ65" i="18"/>
  <c r="AR65" i="18"/>
  <c r="AS65" i="18"/>
  <c r="AT65" i="18"/>
  <c r="AU65" i="18"/>
  <c r="AV65" i="18"/>
  <c r="AW65" i="18"/>
  <c r="AX65" i="18"/>
  <c r="AY65" i="18"/>
  <c r="AZ65" i="18"/>
  <c r="BA65" i="18"/>
  <c r="BB65" i="18"/>
  <c r="BC65" i="18"/>
  <c r="BD65" i="18"/>
  <c r="BE65" i="18"/>
  <c r="BF65" i="18"/>
  <c r="BG65" i="18"/>
  <c r="BH65" i="18"/>
  <c r="BI65" i="18"/>
  <c r="BJ65" i="18"/>
  <c r="BK65" i="18"/>
  <c r="BM65" i="18"/>
  <c r="BN65" i="18"/>
  <c r="BO65" i="18"/>
  <c r="BP65" i="18"/>
  <c r="BQ65" i="18"/>
  <c r="BR65" i="18"/>
  <c r="BS65" i="18"/>
  <c r="BT65" i="18"/>
  <c r="BU65" i="18"/>
  <c r="BV65" i="18"/>
  <c r="BW65" i="18"/>
  <c r="C69" i="18"/>
  <c r="C71" i="18"/>
  <c r="D73" i="18"/>
  <c r="E73" i="18"/>
  <c r="H73" i="18"/>
  <c r="I73" i="18"/>
  <c r="J73" i="18"/>
  <c r="K73" i="18"/>
  <c r="N73" i="18"/>
  <c r="O73" i="18"/>
  <c r="P73" i="18"/>
  <c r="Q73" i="18"/>
  <c r="T73" i="18"/>
  <c r="U73" i="18"/>
  <c r="V73" i="18"/>
  <c r="W73" i="18"/>
  <c r="Z73" i="18"/>
  <c r="AA73" i="18"/>
  <c r="AB73" i="18"/>
  <c r="AC73" i="18"/>
  <c r="AF73" i="18"/>
  <c r="AG73" i="18"/>
  <c r="AH73" i="18"/>
  <c r="AI73" i="18"/>
  <c r="AL73" i="18"/>
  <c r="AM73" i="18"/>
  <c r="AN73" i="18"/>
  <c r="AO73" i="18"/>
  <c r="AR73" i="18"/>
  <c r="AS73" i="18"/>
  <c r="AT73" i="18"/>
  <c r="AU73" i="18"/>
  <c r="AX73" i="18"/>
  <c r="AY73" i="18"/>
  <c r="AZ73" i="18"/>
  <c r="BA73" i="18"/>
  <c r="BD73" i="18"/>
  <c r="BE73" i="18"/>
  <c r="G82" i="18"/>
  <c r="BH82" i="18"/>
  <c r="D83" i="18"/>
  <c r="E83" i="18"/>
  <c r="H83" i="18"/>
  <c r="I83" i="18"/>
  <c r="J83" i="18"/>
  <c r="K83" i="18"/>
  <c r="N83" i="18"/>
  <c r="O83" i="18"/>
  <c r="P83" i="18"/>
  <c r="Q83" i="18"/>
  <c r="T83" i="18"/>
  <c r="U83" i="18"/>
  <c r="V83" i="18"/>
  <c r="W83" i="18"/>
  <c r="Z83" i="18"/>
  <c r="AA83" i="18"/>
  <c r="AB83" i="18"/>
  <c r="AC83" i="18"/>
  <c r="AF83" i="18"/>
  <c r="AG83" i="18"/>
  <c r="AH83" i="18"/>
  <c r="AI83" i="18"/>
  <c r="AL83" i="18"/>
  <c r="AM83" i="18"/>
  <c r="AN83" i="18"/>
  <c r="AO83" i="18"/>
  <c r="AR83" i="18"/>
  <c r="AT83" i="18"/>
  <c r="AU83" i="18"/>
  <c r="AX83" i="18"/>
  <c r="AZ83" i="18"/>
  <c r="BA83" i="18"/>
  <c r="BD83" i="18"/>
  <c r="BE83" i="18"/>
  <c r="D84" i="18"/>
  <c r="E84" i="18"/>
  <c r="F84" i="18"/>
  <c r="G84" i="18"/>
  <c r="H84" i="18"/>
  <c r="I84" i="18"/>
  <c r="J84" i="18"/>
  <c r="L84" i="18"/>
  <c r="M84" i="18"/>
  <c r="N84" i="18"/>
  <c r="O84" i="18"/>
  <c r="P84" i="18"/>
  <c r="Q84" i="18"/>
  <c r="R84" i="18"/>
  <c r="T84" i="18"/>
  <c r="U84" i="18"/>
  <c r="V84" i="18"/>
  <c r="W84" i="18"/>
  <c r="X84" i="18"/>
  <c r="Y84" i="18"/>
  <c r="Z84" i="18"/>
  <c r="AB84" i="18"/>
  <c r="AC84" i="18"/>
  <c r="AD84" i="18"/>
  <c r="AE84" i="18"/>
  <c r="AF84" i="18"/>
  <c r="AG84" i="18"/>
  <c r="AH84" i="18"/>
  <c r="AJ84" i="18"/>
  <c r="AK84" i="18"/>
  <c r="AL84" i="18"/>
  <c r="AM84" i="18"/>
  <c r="AN84" i="18"/>
  <c r="AO84" i="18"/>
  <c r="AP84" i="18"/>
  <c r="AR84" i="18"/>
  <c r="AS84" i="18"/>
  <c r="AT84" i="18"/>
  <c r="AU84" i="18"/>
  <c r="AV84" i="18"/>
  <c r="AW84" i="18"/>
  <c r="AX84" i="18"/>
  <c r="AZ84" i="18"/>
  <c r="BA84" i="18"/>
  <c r="BB84" i="18"/>
  <c r="BC84" i="18"/>
  <c r="BD84" i="18"/>
  <c r="BE84" i="18"/>
  <c r="BF84" i="18"/>
  <c r="BH84" i="18"/>
  <c r="BI84" i="18"/>
  <c r="BJ84" i="18"/>
  <c r="BK84" i="18"/>
  <c r="BL84" i="18"/>
  <c r="BM84" i="18"/>
  <c r="BN84" i="18"/>
  <c r="BP84" i="18"/>
  <c r="BQ84" i="18"/>
  <c r="BR84" i="18"/>
  <c r="BS84" i="18"/>
  <c r="BT84" i="18"/>
  <c r="BU84" i="18"/>
  <c r="BV84" i="18"/>
  <c r="E94" i="18"/>
  <c r="E98" i="18"/>
  <c r="F98" i="18"/>
  <c r="G98" i="18"/>
  <c r="G105" i="18"/>
  <c r="G110" i="18"/>
  <c r="H98" i="18"/>
  <c r="H105" i="18"/>
  <c r="H110" i="18"/>
  <c r="I98" i="18"/>
  <c r="J98" i="18"/>
  <c r="K98" i="18"/>
  <c r="L98" i="18"/>
  <c r="M98" i="18"/>
  <c r="N98" i="18"/>
  <c r="N99" i="18"/>
  <c r="N105" i="18"/>
  <c r="P98" i="18"/>
  <c r="Q98" i="18"/>
  <c r="Q99" i="18"/>
  <c r="Q100" i="18"/>
  <c r="R98" i="18"/>
  <c r="S98" i="18"/>
  <c r="U98" i="18"/>
  <c r="V98" i="18"/>
  <c r="W98" i="18"/>
  <c r="X98" i="18"/>
  <c r="Y98" i="18"/>
  <c r="AB98" i="18"/>
  <c r="AC98" i="18"/>
  <c r="AD98" i="18"/>
  <c r="AE98" i="18"/>
  <c r="AE99" i="18"/>
  <c r="AE100" i="18"/>
  <c r="AF98" i="18"/>
  <c r="AG98" i="18"/>
  <c r="AG99" i="18"/>
  <c r="AG100" i="18"/>
  <c r="AH98" i="18"/>
  <c r="AI98" i="18"/>
  <c r="AJ98" i="18"/>
  <c r="AK98" i="18"/>
  <c r="AL98" i="18"/>
  <c r="AL99" i="18"/>
  <c r="AL100" i="18"/>
  <c r="AN98" i="18"/>
  <c r="AO98" i="18"/>
  <c r="AP98" i="18"/>
  <c r="AQ98" i="18"/>
  <c r="AT98" i="18"/>
  <c r="AU98" i="18"/>
  <c r="AV98" i="18"/>
  <c r="AW98" i="18"/>
  <c r="AZ98" i="18"/>
  <c r="BA98" i="18"/>
  <c r="BB98" i="18"/>
  <c r="BC98" i="18"/>
  <c r="BC99" i="18"/>
  <c r="BC105" i="18"/>
  <c r="BD98" i="18"/>
  <c r="BD99" i="18"/>
  <c r="BD105" i="18"/>
  <c r="BE98" i="18"/>
  <c r="BF98" i="18"/>
  <c r="BG98" i="18"/>
  <c r="BH98" i="18"/>
  <c r="BI98" i="18"/>
  <c r="BJ98" i="18"/>
  <c r="BL98" i="18"/>
  <c r="BM98" i="18"/>
  <c r="BN98" i="18"/>
  <c r="BO98" i="18"/>
  <c r="BQ98" i="18"/>
  <c r="BR98" i="18"/>
  <c r="BS98" i="18"/>
  <c r="BT98" i="18"/>
  <c r="BU98" i="18"/>
  <c r="BU99" i="18"/>
  <c r="BU105" i="18"/>
  <c r="E99" i="18"/>
  <c r="K99" i="18"/>
  <c r="L99" i="18"/>
  <c r="M99" i="18"/>
  <c r="R99" i="18"/>
  <c r="R100" i="18"/>
  <c r="S99" i="18"/>
  <c r="S100" i="18"/>
  <c r="T99" i="18"/>
  <c r="W99" i="18"/>
  <c r="X99" i="18"/>
  <c r="X100" i="18"/>
  <c r="Y99" i="18"/>
  <c r="Z99" i="18"/>
  <c r="AA99" i="18"/>
  <c r="AC99" i="18"/>
  <c r="AD99" i="18"/>
  <c r="AF99" i="18"/>
  <c r="AF100" i="18"/>
  <c r="AH99" i="18"/>
  <c r="AI99" i="18"/>
  <c r="AI100" i="18"/>
  <c r="AJ99" i="18"/>
  <c r="AK99" i="18"/>
  <c r="AO99" i="18"/>
  <c r="AP99" i="18"/>
  <c r="AP100" i="18"/>
  <c r="AQ99" i="18"/>
  <c r="AQ100" i="18"/>
  <c r="AR99" i="18"/>
  <c r="AU99" i="18"/>
  <c r="AV99" i="18"/>
  <c r="AW99" i="18"/>
  <c r="AX99" i="18"/>
  <c r="BA99" i="18"/>
  <c r="BA100" i="18"/>
  <c r="BB99" i="18"/>
  <c r="BE99" i="18"/>
  <c r="BG99" i="18"/>
  <c r="BH99" i="18"/>
  <c r="BH105" i="18"/>
  <c r="BI99" i="18"/>
  <c r="BI100" i="18"/>
  <c r="BJ99" i="18"/>
  <c r="BM99" i="18"/>
  <c r="BN99" i="18"/>
  <c r="BN100" i="18"/>
  <c r="BO99" i="18"/>
  <c r="BP99" i="18"/>
  <c r="BQ99" i="18"/>
  <c r="BQ100" i="18"/>
  <c r="BS99" i="18"/>
  <c r="BT99" i="18"/>
  <c r="BT100" i="18"/>
  <c r="BV99" i="18"/>
  <c r="J100" i="18"/>
  <c r="L100" i="18"/>
  <c r="N100" i="18"/>
  <c r="Y100" i="18"/>
  <c r="AD100" i="18"/>
  <c r="AH100" i="18"/>
  <c r="AK100" i="18"/>
  <c r="AW100" i="18"/>
  <c r="BB100" i="18"/>
  <c r="BH100" i="18"/>
  <c r="BU100" i="18"/>
  <c r="E101" i="18"/>
  <c r="L101" i="18"/>
  <c r="M101" i="18"/>
  <c r="N101" i="18"/>
  <c r="N102" i="18"/>
  <c r="N103" i="18"/>
  <c r="N113" i="18"/>
  <c r="P101" i="18"/>
  <c r="Q101" i="18"/>
  <c r="T101" i="18"/>
  <c r="U101" i="18"/>
  <c r="V101" i="18"/>
  <c r="V102" i="18"/>
  <c r="V103" i="18"/>
  <c r="V104" i="18"/>
  <c r="X101" i="18"/>
  <c r="Y101" i="18"/>
  <c r="AB101" i="18"/>
  <c r="AC101" i="18"/>
  <c r="AD101" i="18"/>
  <c r="AD102" i="18"/>
  <c r="AD103" i="18"/>
  <c r="AD104" i="18"/>
  <c r="AF101" i="18"/>
  <c r="AG101" i="18"/>
  <c r="AJ101" i="18"/>
  <c r="AK101" i="18"/>
  <c r="AL101" i="18"/>
  <c r="AL102" i="18"/>
  <c r="AL103" i="18"/>
  <c r="AL104" i="18"/>
  <c r="AN101" i="18"/>
  <c r="AO101" i="18"/>
  <c r="AQ101" i="18"/>
  <c r="AR101" i="18"/>
  <c r="AS101" i="18"/>
  <c r="AV101" i="18"/>
  <c r="AW101" i="18"/>
  <c r="AX101" i="18"/>
  <c r="AZ101" i="18"/>
  <c r="BA101" i="18"/>
  <c r="BD101" i="18"/>
  <c r="BE101" i="18"/>
  <c r="BF101" i="18"/>
  <c r="BH101" i="18"/>
  <c r="BI101" i="18"/>
  <c r="BI102" i="18"/>
  <c r="BI103" i="18"/>
  <c r="BI104" i="18"/>
  <c r="BL101" i="18"/>
  <c r="BM101" i="18"/>
  <c r="BN101" i="18"/>
  <c r="BN102" i="18"/>
  <c r="BN103" i="18"/>
  <c r="BN104" i="18"/>
  <c r="BP101" i="18"/>
  <c r="BQ101" i="18"/>
  <c r="BQ102" i="18"/>
  <c r="BQ103" i="18"/>
  <c r="BQ104" i="18"/>
  <c r="BT101" i="18"/>
  <c r="BU101" i="18"/>
  <c r="BV101" i="18"/>
  <c r="BW101" i="18"/>
  <c r="E102" i="18"/>
  <c r="E103" i="18"/>
  <c r="E104" i="18"/>
  <c r="J102" i="18"/>
  <c r="M102" i="18"/>
  <c r="O102" i="18"/>
  <c r="Q102" i="18"/>
  <c r="R102" i="18"/>
  <c r="U102" i="18"/>
  <c r="U103" i="18"/>
  <c r="U104" i="18"/>
  <c r="W102" i="18"/>
  <c r="Y102" i="18"/>
  <c r="Z102" i="18"/>
  <c r="AC102" i="18"/>
  <c r="AE102" i="18"/>
  <c r="AG102" i="18"/>
  <c r="AH102" i="18"/>
  <c r="AK102" i="18"/>
  <c r="AK103" i="18"/>
  <c r="AK104" i="18"/>
  <c r="AM102" i="18"/>
  <c r="AO102" i="18"/>
  <c r="AP102" i="18"/>
  <c r="AR102" i="18"/>
  <c r="AR103" i="18"/>
  <c r="AR104" i="18"/>
  <c r="AS102" i="18"/>
  <c r="AT102" i="18"/>
  <c r="AW102" i="18"/>
  <c r="AX102" i="18"/>
  <c r="AY102" i="18"/>
  <c r="BA102" i="18"/>
  <c r="BB102" i="18"/>
  <c r="BE102" i="18"/>
  <c r="BF102" i="18"/>
  <c r="BG102" i="18"/>
  <c r="BJ102" i="18"/>
  <c r="BM102" i="18"/>
  <c r="BO102" i="18"/>
  <c r="BR102" i="18"/>
  <c r="BU102" i="18"/>
  <c r="BV102" i="18"/>
  <c r="BW102" i="18"/>
  <c r="F103" i="18"/>
  <c r="F104" i="18"/>
  <c r="F106" i="18"/>
  <c r="F111" i="18"/>
  <c r="G103" i="18"/>
  <c r="H103" i="18"/>
  <c r="M103" i="18"/>
  <c r="AC103" i="18"/>
  <c r="AC104" i="18"/>
  <c r="BV103" i="18"/>
  <c r="BV104" i="18"/>
  <c r="H104" i="18"/>
  <c r="F105" i="18"/>
  <c r="L105" i="18"/>
  <c r="L110" i="18"/>
  <c r="R105" i="18"/>
  <c r="R110" i="18"/>
  <c r="V105" i="18"/>
  <c r="X105" i="18"/>
  <c r="Y105" i="18"/>
  <c r="Y110" i="18"/>
  <c r="AH105" i="18"/>
  <c r="AH110" i="18"/>
  <c r="AL105" i="18"/>
  <c r="AP105" i="18"/>
  <c r="AW105" i="18"/>
  <c r="BB105" i="18"/>
  <c r="BB110" i="18"/>
  <c r="BN105" i="18"/>
  <c r="BN110" i="18"/>
  <c r="BT105" i="18"/>
  <c r="BT110" i="18"/>
  <c r="G106" i="18"/>
  <c r="H106" i="18"/>
  <c r="E107" i="18"/>
  <c r="F107" i="18"/>
  <c r="F117" i="18"/>
  <c r="G107" i="18"/>
  <c r="H107" i="18"/>
  <c r="H117" i="18"/>
  <c r="I107" i="18"/>
  <c r="J107" i="18"/>
  <c r="J117" i="18"/>
  <c r="K107" i="18"/>
  <c r="L107" i="18"/>
  <c r="M107" i="18"/>
  <c r="N107" i="18"/>
  <c r="N117" i="18"/>
  <c r="O107" i="18"/>
  <c r="P107" i="18"/>
  <c r="P117" i="18"/>
  <c r="Q107" i="18"/>
  <c r="R107" i="18"/>
  <c r="S107" i="18"/>
  <c r="T107" i="18"/>
  <c r="U107" i="18"/>
  <c r="V107" i="18"/>
  <c r="V117" i="18"/>
  <c r="W107" i="18"/>
  <c r="X107" i="18"/>
  <c r="X117" i="18"/>
  <c r="Y107" i="18"/>
  <c r="Z107" i="18"/>
  <c r="Z117" i="18"/>
  <c r="AA107" i="18"/>
  <c r="AB107" i="18"/>
  <c r="AC107" i="18"/>
  <c r="AD107" i="18"/>
  <c r="AD117" i="18"/>
  <c r="AE107" i="18"/>
  <c r="AF107" i="18"/>
  <c r="AF117" i="18"/>
  <c r="AG107" i="18"/>
  <c r="AH107" i="18"/>
  <c r="AI107" i="18"/>
  <c r="AI117" i="18"/>
  <c r="AJ107" i="18"/>
  <c r="AK107" i="18"/>
  <c r="AL107" i="18"/>
  <c r="AL117" i="18"/>
  <c r="AM107" i="18"/>
  <c r="AN107" i="18"/>
  <c r="AN117" i="18"/>
  <c r="AO107" i="18"/>
  <c r="AP107" i="18"/>
  <c r="AQ107" i="18"/>
  <c r="AR107" i="18"/>
  <c r="AR117" i="18"/>
  <c r="AS107" i="18"/>
  <c r="AT107" i="18"/>
  <c r="AT117" i="18"/>
  <c r="AU107" i="18"/>
  <c r="AV107" i="18"/>
  <c r="AV117" i="18"/>
  <c r="AW107" i="18"/>
  <c r="AX107" i="18"/>
  <c r="AY107" i="18"/>
  <c r="AZ107" i="18"/>
  <c r="BA107" i="18"/>
  <c r="BB107" i="18"/>
  <c r="BB117" i="18"/>
  <c r="BC107" i="18"/>
  <c r="BC117" i="18"/>
  <c r="BD107" i="18"/>
  <c r="BD117" i="18"/>
  <c r="BE107" i="18"/>
  <c r="BF107" i="18"/>
  <c r="BF117" i="18"/>
  <c r="BG107" i="18"/>
  <c r="BH107" i="18"/>
  <c r="BI107" i="18"/>
  <c r="BJ107" i="18"/>
  <c r="BJ117" i="18"/>
  <c r="BK107" i="18"/>
  <c r="BL107" i="18"/>
  <c r="BL117" i="18"/>
  <c r="BM107" i="18"/>
  <c r="BN107" i="18"/>
  <c r="BN117" i="18"/>
  <c r="BO107" i="18"/>
  <c r="BP107" i="18"/>
  <c r="BQ107" i="18"/>
  <c r="BR107" i="18"/>
  <c r="BR117" i="18"/>
  <c r="BS107" i="18"/>
  <c r="BS117" i="18"/>
  <c r="BT107" i="18"/>
  <c r="BT117" i="18"/>
  <c r="BU107" i="18"/>
  <c r="BV107" i="18"/>
  <c r="BV117" i="18"/>
  <c r="BW107" i="18"/>
  <c r="F110" i="18"/>
  <c r="AL110" i="18"/>
  <c r="AP110" i="18"/>
  <c r="BU110" i="18"/>
  <c r="C113" i="18"/>
  <c r="F113" i="18"/>
  <c r="H113" i="18"/>
  <c r="G117" i="18"/>
  <c r="K117" i="18"/>
  <c r="L117" i="18"/>
  <c r="M117" i="18"/>
  <c r="O117" i="18"/>
  <c r="Q117" i="18"/>
  <c r="R117" i="18"/>
  <c r="S117" i="18"/>
  <c r="T117" i="18"/>
  <c r="U117" i="18"/>
  <c r="W117" i="18"/>
  <c r="Y117" i="18"/>
  <c r="AA117" i="18"/>
  <c r="AB117" i="18"/>
  <c r="AC117" i="18"/>
  <c r="AE117" i="18"/>
  <c r="AG117" i="18"/>
  <c r="AH117" i="18"/>
  <c r="AJ117" i="18"/>
  <c r="AK117" i="18"/>
  <c r="AM117" i="18"/>
  <c r="AO117" i="18"/>
  <c r="AP117" i="18"/>
  <c r="AQ117" i="18"/>
  <c r="AS117" i="18"/>
  <c r="AU117" i="18"/>
  <c r="AW117" i="18"/>
  <c r="AX117" i="18"/>
  <c r="AY117" i="18"/>
  <c r="AZ117" i="18"/>
  <c r="BA117" i="18"/>
  <c r="BE117" i="18"/>
  <c r="BG117" i="18"/>
  <c r="BH117" i="18"/>
  <c r="BI117" i="18"/>
  <c r="BK117" i="18"/>
  <c r="BM117" i="18"/>
  <c r="BO117" i="18"/>
  <c r="BP117" i="18"/>
  <c r="BQ117" i="18"/>
  <c r="BU117" i="18"/>
  <c r="BW117" i="18"/>
  <c r="L121" i="18"/>
  <c r="M121" i="18"/>
  <c r="N121" i="18"/>
  <c r="F123" i="18"/>
  <c r="G123" i="18"/>
  <c r="H123" i="18"/>
  <c r="F124" i="18"/>
  <c r="G124" i="18"/>
  <c r="H124" i="18"/>
  <c r="F125" i="18"/>
  <c r="G125" i="18"/>
  <c r="H125" i="18"/>
  <c r="F126" i="18"/>
  <c r="G126" i="18"/>
  <c r="H126" i="18"/>
  <c r="F127" i="18"/>
  <c r="G127" i="18"/>
  <c r="H127" i="18"/>
  <c r="F128" i="18"/>
  <c r="G128" i="18"/>
  <c r="H128" i="18"/>
  <c r="F129" i="18"/>
  <c r="G129" i="18"/>
  <c r="H129" i="18"/>
  <c r="F130" i="18"/>
  <c r="G130" i="18"/>
  <c r="H130" i="18"/>
  <c r="F131" i="18"/>
  <c r="G131" i="18"/>
  <c r="H131" i="18"/>
  <c r="F132" i="18"/>
  <c r="G132" i="18"/>
  <c r="H132" i="18"/>
  <c r="F133" i="18"/>
  <c r="G133" i="18"/>
  <c r="H133" i="18"/>
  <c r="F134" i="18"/>
  <c r="G134" i="18"/>
  <c r="H134" i="18"/>
  <c r="F135" i="18"/>
  <c r="G135" i="18"/>
  <c r="H135" i="18"/>
  <c r="F136" i="18"/>
  <c r="G136" i="18"/>
  <c r="H136" i="18"/>
  <c r="F137" i="18"/>
  <c r="G137" i="18"/>
  <c r="H137" i="18"/>
  <c r="F138" i="18"/>
  <c r="G138" i="18"/>
  <c r="H138" i="18"/>
  <c r="F139" i="18"/>
  <c r="G139" i="18"/>
  <c r="H139" i="18"/>
  <c r="F140" i="18"/>
  <c r="G140" i="18"/>
  <c r="H140" i="18"/>
  <c r="F141" i="18"/>
  <c r="G141" i="18"/>
  <c r="H141" i="18"/>
  <c r="F142" i="18"/>
  <c r="G142" i="18"/>
  <c r="H142" i="18"/>
  <c r="F143" i="18"/>
  <c r="G143" i="18"/>
  <c r="H143" i="18"/>
  <c r="F144" i="18"/>
  <c r="G144" i="18"/>
  <c r="H144" i="18"/>
  <c r="F145" i="18"/>
  <c r="G145" i="18"/>
  <c r="H145" i="18"/>
  <c r="F146" i="18"/>
  <c r="G146" i="18"/>
  <c r="H146" i="18"/>
  <c r="F147" i="18"/>
  <c r="G147" i="18"/>
  <c r="H147" i="18"/>
  <c r="F148" i="18"/>
  <c r="G148" i="18"/>
  <c r="H148" i="18"/>
  <c r="D194" i="18"/>
  <c r="E194" i="18"/>
  <c r="F194" i="18"/>
  <c r="G194" i="18"/>
  <c r="H194" i="18"/>
  <c r="I194" i="18"/>
  <c r="J194" i="18"/>
  <c r="K194" i="18"/>
  <c r="L194" i="18"/>
  <c r="M194" i="18"/>
  <c r="N194" i="18"/>
  <c r="O194" i="18"/>
  <c r="P194" i="18"/>
  <c r="Q194" i="18"/>
  <c r="R194" i="18"/>
  <c r="S194" i="18"/>
  <c r="T194" i="18"/>
  <c r="U194" i="18"/>
  <c r="V194" i="18"/>
  <c r="W194" i="18"/>
  <c r="X194" i="18"/>
  <c r="Y194" i="18"/>
  <c r="Z194" i="18"/>
  <c r="AA194" i="18"/>
  <c r="AB194" i="18"/>
  <c r="AC194" i="18"/>
  <c r="AD194" i="18"/>
  <c r="AE194" i="18"/>
  <c r="AF194" i="18"/>
  <c r="AG194" i="18"/>
  <c r="AH194" i="18"/>
  <c r="AI194" i="18"/>
  <c r="AJ194" i="18"/>
  <c r="AK194" i="18"/>
  <c r="AL194" i="18"/>
  <c r="AM194" i="18"/>
  <c r="AN194" i="18"/>
  <c r="AO194" i="18"/>
  <c r="AP194" i="18"/>
  <c r="AQ194" i="18"/>
  <c r="AR194" i="18"/>
  <c r="AS194" i="18"/>
  <c r="AT194" i="18"/>
  <c r="AU194" i="18"/>
  <c r="AV194" i="18"/>
  <c r="AW194" i="18"/>
  <c r="AX194" i="18"/>
  <c r="AY194" i="18"/>
  <c r="AZ194" i="18"/>
  <c r="BA194" i="18"/>
  <c r="BB194" i="18"/>
  <c r="BC194" i="18"/>
  <c r="BD194" i="18"/>
  <c r="BE194" i="18"/>
  <c r="BF194" i="18"/>
  <c r="BG194" i="18"/>
  <c r="BH194" i="18"/>
  <c r="BI194" i="18"/>
  <c r="BJ194" i="18"/>
  <c r="BK194" i="18"/>
  <c r="BL194" i="18"/>
  <c r="BM194" i="18"/>
  <c r="BN194" i="18"/>
  <c r="BO194" i="18"/>
  <c r="BP194" i="18"/>
  <c r="BQ194" i="18"/>
  <c r="BR194" i="18"/>
  <c r="BS194" i="18"/>
  <c r="BT194" i="18"/>
  <c r="BU194" i="18"/>
  <c r="BV194" i="18"/>
  <c r="BW194" i="18"/>
  <c r="D195" i="18"/>
  <c r="E195" i="18"/>
  <c r="F195" i="18"/>
  <c r="G195" i="18"/>
  <c r="H195" i="18"/>
  <c r="I195" i="18"/>
  <c r="J195" i="18"/>
  <c r="K195" i="18"/>
  <c r="L195" i="18"/>
  <c r="M195" i="18"/>
  <c r="N195" i="18"/>
  <c r="O195" i="18"/>
  <c r="P195" i="18"/>
  <c r="Q195" i="18"/>
  <c r="R195" i="18"/>
  <c r="S195" i="18"/>
  <c r="T195" i="18"/>
  <c r="U195" i="18"/>
  <c r="V195" i="18"/>
  <c r="W195" i="18"/>
  <c r="X195" i="18"/>
  <c r="Y195" i="18"/>
  <c r="Z195" i="18"/>
  <c r="AA195" i="18"/>
  <c r="AB195" i="18"/>
  <c r="AC195" i="18"/>
  <c r="AD195" i="18"/>
  <c r="AE195" i="18"/>
  <c r="AF195" i="18"/>
  <c r="AG195" i="18"/>
  <c r="AH195" i="18"/>
  <c r="AI195" i="18"/>
  <c r="AJ195" i="18"/>
  <c r="AK195" i="18"/>
  <c r="AL195" i="18"/>
  <c r="AM195" i="18"/>
  <c r="AN195" i="18"/>
  <c r="AO195" i="18"/>
  <c r="AP195" i="18"/>
  <c r="AQ195" i="18"/>
  <c r="AR195" i="18"/>
  <c r="AS195" i="18"/>
  <c r="AT195" i="18"/>
  <c r="AU195" i="18"/>
  <c r="AV195" i="18"/>
  <c r="AW195" i="18"/>
  <c r="AX195" i="18"/>
  <c r="AY195" i="18"/>
  <c r="AZ195" i="18"/>
  <c r="BA195" i="18"/>
  <c r="BB195" i="18"/>
  <c r="BC195" i="18"/>
  <c r="BD195" i="18"/>
  <c r="BE195" i="18"/>
  <c r="BF195" i="18"/>
  <c r="BG195" i="18"/>
  <c r="BH195" i="18"/>
  <c r="BI195" i="18"/>
  <c r="BJ195" i="18"/>
  <c r="BK195" i="18"/>
  <c r="BL195" i="18"/>
  <c r="BM195" i="18"/>
  <c r="BN195" i="18"/>
  <c r="BO195" i="18"/>
  <c r="BP195" i="18"/>
  <c r="BQ195" i="18"/>
  <c r="BR195" i="18"/>
  <c r="BS195" i="18"/>
  <c r="BT195" i="18"/>
  <c r="BU195" i="18"/>
  <c r="BV195" i="18"/>
  <c r="BW195" i="18"/>
  <c r="D196" i="18"/>
  <c r="E196" i="18"/>
  <c r="F196" i="18"/>
  <c r="G196" i="18"/>
  <c r="I196" i="18"/>
  <c r="J196" i="18"/>
  <c r="K196" i="18"/>
  <c r="L196" i="18"/>
  <c r="M196" i="18"/>
  <c r="O196" i="18"/>
  <c r="P196" i="18"/>
  <c r="Q196" i="18"/>
  <c r="R196" i="18"/>
  <c r="S196" i="18"/>
  <c r="U196" i="18"/>
  <c r="V196" i="18"/>
  <c r="W196" i="18"/>
  <c r="X196" i="18"/>
  <c r="Y196" i="18"/>
  <c r="AA196" i="18"/>
  <c r="AB196" i="18"/>
  <c r="AC196" i="18"/>
  <c r="AD196" i="18"/>
  <c r="AE196" i="18"/>
  <c r="AF196" i="18"/>
  <c r="AG196" i="18"/>
  <c r="AH196" i="18"/>
  <c r="AI196" i="18"/>
  <c r="AJ196" i="18"/>
  <c r="AK196" i="18"/>
  <c r="AM196" i="18"/>
  <c r="AN196" i="18"/>
  <c r="AO196" i="18"/>
  <c r="AP196" i="18"/>
  <c r="AQ196" i="18"/>
  <c r="AS196" i="18"/>
  <c r="AT196" i="18"/>
  <c r="AU196" i="18"/>
  <c r="AV196" i="18"/>
  <c r="AW196" i="18"/>
  <c r="AY196" i="18"/>
  <c r="AZ196" i="18"/>
  <c r="BA196" i="18"/>
  <c r="BB196" i="18"/>
  <c r="BC196" i="18"/>
  <c r="BE196" i="18"/>
  <c r="BF196" i="18"/>
  <c r="BG196" i="18"/>
  <c r="BH196" i="18"/>
  <c r="BI196" i="18"/>
  <c r="BK196" i="18"/>
  <c r="BL196" i="18"/>
  <c r="BM196" i="18"/>
  <c r="BN196" i="18"/>
  <c r="BO196" i="18"/>
  <c r="BQ196" i="18"/>
  <c r="BR196" i="18"/>
  <c r="BS196" i="18"/>
  <c r="BT196" i="18"/>
  <c r="BU196" i="18"/>
  <c r="BW196" i="18"/>
  <c r="D198" i="18"/>
  <c r="E198" i="18"/>
  <c r="F198" i="18"/>
  <c r="G198" i="18"/>
  <c r="H198" i="18"/>
  <c r="I198" i="18"/>
  <c r="J198" i="18"/>
  <c r="K198" i="18"/>
  <c r="L198" i="18"/>
  <c r="M198" i="18"/>
  <c r="N198" i="18"/>
  <c r="O198" i="18"/>
  <c r="P198" i="18"/>
  <c r="Q198" i="18"/>
  <c r="R198" i="18"/>
  <c r="S198" i="18"/>
  <c r="T198" i="18"/>
  <c r="U198" i="18"/>
  <c r="V198" i="18"/>
  <c r="W198" i="18"/>
  <c r="X198" i="18"/>
  <c r="Y198" i="18"/>
  <c r="Z198" i="18"/>
  <c r="AA198" i="18"/>
  <c r="AB198" i="18"/>
  <c r="AC198" i="18"/>
  <c r="AD198" i="18"/>
  <c r="AE198" i="18"/>
  <c r="AF198" i="18"/>
  <c r="AG198" i="18"/>
  <c r="AH198" i="18"/>
  <c r="AI198" i="18"/>
  <c r="AJ198" i="18"/>
  <c r="AK198" i="18"/>
  <c r="AL198" i="18"/>
  <c r="AM198" i="18"/>
  <c r="AN198" i="18"/>
  <c r="AO198" i="18"/>
  <c r="AP198" i="18"/>
  <c r="AQ198" i="18"/>
  <c r="AR198" i="18"/>
  <c r="AS198" i="18"/>
  <c r="AT198" i="18"/>
  <c r="AU198" i="18"/>
  <c r="AV198" i="18"/>
  <c r="AW198" i="18"/>
  <c r="AX198" i="18"/>
  <c r="AY198" i="18"/>
  <c r="AZ198" i="18"/>
  <c r="BA198" i="18"/>
  <c r="BB198" i="18"/>
  <c r="BC198" i="18"/>
  <c r="BD198" i="18"/>
  <c r="BE198" i="18"/>
  <c r="BF198" i="18"/>
  <c r="BG198" i="18"/>
  <c r="BH198" i="18"/>
  <c r="BI198" i="18"/>
  <c r="BJ198" i="18"/>
  <c r="BK198" i="18"/>
  <c r="BL198" i="18"/>
  <c r="BM198" i="18"/>
  <c r="BN198" i="18"/>
  <c r="BO198" i="18"/>
  <c r="BP198" i="18"/>
  <c r="BQ198" i="18"/>
  <c r="BR198" i="18"/>
  <c r="BS198" i="18"/>
  <c r="BT198" i="18"/>
  <c r="BU198" i="18"/>
  <c r="BV198" i="18"/>
  <c r="BW198" i="18"/>
  <c r="D200" i="18"/>
  <c r="E200" i="18"/>
  <c r="F200" i="18"/>
  <c r="G200" i="18"/>
  <c r="H200" i="18"/>
  <c r="I200" i="18"/>
  <c r="J200" i="18"/>
  <c r="K200" i="18"/>
  <c r="L200" i="18"/>
  <c r="M200" i="18"/>
  <c r="N200" i="18"/>
  <c r="O200" i="18"/>
  <c r="P200" i="18"/>
  <c r="Q200" i="18"/>
  <c r="R200" i="18"/>
  <c r="S200" i="18"/>
  <c r="T200" i="18"/>
  <c r="U200" i="18"/>
  <c r="V200" i="18"/>
  <c r="W200" i="18"/>
  <c r="X200" i="18"/>
  <c r="Y200" i="18"/>
  <c r="Z200" i="18"/>
  <c r="AA200" i="18"/>
  <c r="AB200" i="18"/>
  <c r="AC200" i="18"/>
  <c r="AD200" i="18"/>
  <c r="AE200" i="18"/>
  <c r="AF200" i="18"/>
  <c r="AG200" i="18"/>
  <c r="AH200" i="18"/>
  <c r="AI200" i="18"/>
  <c r="AJ200" i="18"/>
  <c r="AK200" i="18"/>
  <c r="AL200" i="18"/>
  <c r="AM200" i="18"/>
  <c r="AN200" i="18"/>
  <c r="AO200" i="18"/>
  <c r="AP200" i="18"/>
  <c r="AQ200" i="18"/>
  <c r="AR200" i="18"/>
  <c r="AS200" i="18"/>
  <c r="AT200" i="18"/>
  <c r="AU200" i="18"/>
  <c r="AV200" i="18"/>
  <c r="AW200" i="18"/>
  <c r="AX200" i="18"/>
  <c r="AY200" i="18"/>
  <c r="AZ200" i="18"/>
  <c r="BA200" i="18"/>
  <c r="BB200" i="18"/>
  <c r="BC200" i="18"/>
  <c r="BD200" i="18"/>
  <c r="BE200" i="18"/>
  <c r="BF200" i="18"/>
  <c r="BG200" i="18"/>
  <c r="BH200" i="18"/>
  <c r="BI200" i="18"/>
  <c r="BJ200" i="18"/>
  <c r="BK200" i="18"/>
  <c r="BL200" i="18"/>
  <c r="BM200" i="18"/>
  <c r="BN200" i="18"/>
  <c r="BO200" i="18"/>
  <c r="BP200" i="18"/>
  <c r="BQ200" i="18"/>
  <c r="BR200" i="18"/>
  <c r="BS200" i="18"/>
  <c r="BT200" i="18"/>
  <c r="BU200" i="18"/>
  <c r="BV200" i="18"/>
  <c r="BW200" i="18"/>
  <c r="D201" i="18"/>
  <c r="E201" i="18"/>
  <c r="H201" i="18"/>
  <c r="I201" i="18"/>
  <c r="J201" i="18"/>
  <c r="K201" i="18"/>
  <c r="N201" i="18"/>
  <c r="O201" i="18"/>
  <c r="P201" i="18"/>
  <c r="Q201" i="18"/>
  <c r="T201" i="18"/>
  <c r="U201" i="18"/>
  <c r="V201" i="18"/>
  <c r="W201" i="18"/>
  <c r="Z201" i="18"/>
  <c r="AA201" i="18"/>
  <c r="AB201" i="18"/>
  <c r="AC201" i="18"/>
  <c r="AF201" i="18"/>
  <c r="AG201" i="18"/>
  <c r="AH201" i="18"/>
  <c r="AI201" i="18"/>
  <c r="AL201" i="18"/>
  <c r="AM201" i="18"/>
  <c r="AN201" i="18"/>
  <c r="AO201" i="18"/>
  <c r="AR201" i="18"/>
  <c r="AS201" i="18"/>
  <c r="AT201" i="18"/>
  <c r="AU201" i="18"/>
  <c r="AX201" i="18"/>
  <c r="AY201" i="18"/>
  <c r="AZ201" i="18"/>
  <c r="BA201" i="18"/>
  <c r="BD201" i="18"/>
  <c r="M203" i="18"/>
  <c r="AO203" i="18"/>
  <c r="BM203" i="18"/>
  <c r="D204" i="18"/>
  <c r="E204" i="18"/>
  <c r="F204" i="18"/>
  <c r="G204" i="18"/>
  <c r="H204" i="18"/>
  <c r="I204" i="18"/>
  <c r="J204" i="18"/>
  <c r="K204" i="18"/>
  <c r="L204" i="18"/>
  <c r="M204" i="18"/>
  <c r="N204" i="18"/>
  <c r="O204" i="18"/>
  <c r="P204" i="18"/>
  <c r="Q204" i="18"/>
  <c r="R204" i="18"/>
  <c r="S204" i="18"/>
  <c r="T204" i="18"/>
  <c r="U204" i="18"/>
  <c r="V204" i="18"/>
  <c r="W204" i="18"/>
  <c r="X204" i="18"/>
  <c r="Y204" i="18"/>
  <c r="Z204" i="18"/>
  <c r="AA204" i="18"/>
  <c r="AB204" i="18"/>
  <c r="AC204" i="18"/>
  <c r="AD204" i="18"/>
  <c r="AE204" i="18"/>
  <c r="AF204" i="18"/>
  <c r="AG204" i="18"/>
  <c r="AH204" i="18"/>
  <c r="AI204" i="18"/>
  <c r="AJ204" i="18"/>
  <c r="AK204" i="18"/>
  <c r="AL204" i="18"/>
  <c r="AM204" i="18"/>
  <c r="AN204" i="18"/>
  <c r="AO204" i="18"/>
  <c r="AP204" i="18"/>
  <c r="AQ204" i="18"/>
  <c r="AR204" i="18"/>
  <c r="AS204" i="18"/>
  <c r="AT204" i="18"/>
  <c r="AU204" i="18"/>
  <c r="AV204" i="18"/>
  <c r="AW204" i="18"/>
  <c r="AX204" i="18"/>
  <c r="AY204" i="18"/>
  <c r="AZ204" i="18"/>
  <c r="BA204" i="18"/>
  <c r="BB204" i="18"/>
  <c r="BC204" i="18"/>
  <c r="BD204" i="18"/>
  <c r="BE204" i="18"/>
  <c r="BF204" i="18"/>
  <c r="BG204" i="18"/>
  <c r="BH204" i="18"/>
  <c r="BI204" i="18"/>
  <c r="BJ204" i="18"/>
  <c r="BK204" i="18"/>
  <c r="BL204" i="18"/>
  <c r="BM204" i="18"/>
  <c r="BN204" i="18"/>
  <c r="BO204" i="18"/>
  <c r="BP204" i="18"/>
  <c r="BQ204" i="18"/>
  <c r="BR204" i="18"/>
  <c r="BS204" i="18"/>
  <c r="BT204" i="18"/>
  <c r="BU204" i="18"/>
  <c r="BV204" i="18"/>
  <c r="BW204" i="18"/>
  <c r="D206" i="18"/>
  <c r="E206" i="18"/>
  <c r="H206" i="18"/>
  <c r="I206" i="18"/>
  <c r="J206" i="18"/>
  <c r="K206" i="18"/>
  <c r="N206" i="18"/>
  <c r="O206" i="18"/>
  <c r="P206" i="18"/>
  <c r="Q206" i="18"/>
  <c r="T206" i="18"/>
  <c r="U206" i="18"/>
  <c r="V206" i="18"/>
  <c r="W206" i="18"/>
  <c r="Z206" i="18"/>
  <c r="AA206" i="18"/>
  <c r="AB206" i="18"/>
  <c r="AC206" i="18"/>
  <c r="AF206" i="18"/>
  <c r="AG206" i="18"/>
  <c r="AH206" i="18"/>
  <c r="AI206" i="18"/>
  <c r="AL206" i="18"/>
  <c r="AM206" i="18"/>
  <c r="AN206" i="18"/>
  <c r="AO206" i="18"/>
  <c r="AR206" i="18"/>
  <c r="AS206" i="18"/>
  <c r="AT206" i="18"/>
  <c r="AU206" i="18"/>
  <c r="AX206" i="18"/>
  <c r="AY206" i="18"/>
  <c r="AZ206" i="18"/>
  <c r="BA206" i="18"/>
  <c r="BD206" i="18"/>
  <c r="BE206" i="18"/>
  <c r="BV82" i="18"/>
  <c r="AT82" i="18"/>
  <c r="AD82" i="18"/>
  <c r="N82" i="18"/>
  <c r="E49" i="18"/>
  <c r="AB88" i="18"/>
  <c r="AB89" i="18"/>
  <c r="AH82" i="18"/>
  <c r="Z49" i="18"/>
  <c r="Z202" i="18"/>
  <c r="AT88" i="18"/>
  <c r="AT89" i="18"/>
  <c r="N88" i="18"/>
  <c r="G49" i="18"/>
  <c r="G202" i="18"/>
  <c r="BV49" i="18"/>
  <c r="BV202" i="18"/>
  <c r="BR49" i="18"/>
  <c r="BR202" i="18"/>
  <c r="BJ49" i="18"/>
  <c r="BJ202" i="18"/>
  <c r="BB49" i="18"/>
  <c r="BB202" i="18"/>
  <c r="AT49" i="18"/>
  <c r="AT202" i="18"/>
  <c r="AL49" i="18"/>
  <c r="AD49" i="18"/>
  <c r="AD202" i="18"/>
  <c r="V49" i="18"/>
  <c r="N49" i="18"/>
  <c r="F49" i="18"/>
  <c r="F202" i="18"/>
  <c r="E203" i="18"/>
  <c r="BH49" i="18"/>
  <c r="BH202" i="18"/>
  <c r="AA82" i="18"/>
  <c r="AV100" i="18"/>
  <c r="AV105" i="18"/>
  <c r="AT51" i="18"/>
  <c r="AV31" i="18"/>
  <c r="AT53" i="18"/>
  <c r="AT203" i="18"/>
  <c r="AP53" i="18"/>
  <c r="AP51" i="18"/>
  <c r="U55" i="18"/>
  <c r="U70" i="18"/>
  <c r="U51" i="18"/>
  <c r="U71" i="18"/>
  <c r="U202" i="18"/>
  <c r="L49" i="18"/>
  <c r="L202" i="18"/>
  <c r="L82" i="18"/>
  <c r="M104" i="18"/>
  <c r="M113" i="18"/>
  <c r="AJ100" i="18"/>
  <c r="AJ105" i="18"/>
  <c r="BJ100" i="18"/>
  <c r="BJ105" i="18"/>
  <c r="N110" i="18"/>
  <c r="BV53" i="18"/>
  <c r="BV51" i="18"/>
  <c r="BV52" i="18"/>
  <c r="AE31" i="18"/>
  <c r="AC52" i="18"/>
  <c r="E55" i="18"/>
  <c r="E56" i="18"/>
  <c r="E202" i="18"/>
  <c r="F203" i="18"/>
  <c r="O99" i="18"/>
  <c r="AH88" i="18"/>
  <c r="AH89" i="18"/>
  <c r="V53" i="18"/>
  <c r="D51" i="18"/>
  <c r="D53" i="18"/>
  <c r="D203" i="18"/>
  <c r="AX82" i="18"/>
  <c r="AX88" i="18"/>
  <c r="AX51" i="18"/>
  <c r="AX52" i="18"/>
  <c r="AX89" i="18"/>
  <c r="N53" i="18"/>
  <c r="N203" i="18"/>
  <c r="N51" i="18"/>
  <c r="N52" i="18"/>
  <c r="N89" i="18"/>
  <c r="BW99" i="18"/>
  <c r="BV98" i="18"/>
  <c r="BV196" i="18"/>
  <c r="BP98" i="18"/>
  <c r="BP196" i="18"/>
  <c r="BK99" i="18"/>
  <c r="BJ196" i="18"/>
  <c r="AX98" i="18"/>
  <c r="AX105" i="18"/>
  <c r="AY99" i="18"/>
  <c r="AX196" i="18"/>
  <c r="AR196" i="18"/>
  <c r="AR98" i="18"/>
  <c r="AM99" i="18"/>
  <c r="AL196" i="18"/>
  <c r="Z98" i="18"/>
  <c r="Z196" i="18"/>
  <c r="T98" i="18"/>
  <c r="T196" i="18"/>
  <c r="U99" i="18"/>
  <c r="U100" i="18"/>
  <c r="I99" i="18"/>
  <c r="H196" i="18"/>
  <c r="AH53" i="18"/>
  <c r="AH51" i="18"/>
  <c r="AH52" i="18"/>
  <c r="R103" i="18"/>
  <c r="R104" i="18"/>
  <c r="AL50" i="18"/>
  <c r="AP46" i="18"/>
  <c r="R46" i="18"/>
  <c r="R82" i="18"/>
  <c r="BS102" i="18"/>
  <c r="BC102" i="18"/>
  <c r="AI102" i="18"/>
  <c r="S102" i="18"/>
  <c r="BJ101" i="18"/>
  <c r="BJ103" i="18"/>
  <c r="BJ104" i="18"/>
  <c r="BE103" i="18"/>
  <c r="BE104" i="18"/>
  <c r="AT101" i="18"/>
  <c r="AT103" i="18"/>
  <c r="AT104" i="18"/>
  <c r="AP101" i="18"/>
  <c r="AP103" i="18"/>
  <c r="AP104" i="18"/>
  <c r="Z101" i="18"/>
  <c r="Z103" i="18"/>
  <c r="Z104" i="18"/>
  <c r="J101" i="18"/>
  <c r="J103" i="18"/>
  <c r="AC89" i="18"/>
  <c r="BJ82" i="18"/>
  <c r="AL82" i="18"/>
  <c r="AT55" i="18"/>
  <c r="AT70" i="18"/>
  <c r="BQ53" i="18"/>
  <c r="BQ203" i="18"/>
  <c r="L53" i="18"/>
  <c r="L203" i="18"/>
  <c r="BB50" i="18"/>
  <c r="BB51" i="18"/>
  <c r="BB52" i="18"/>
  <c r="AD50" i="18"/>
  <c r="Z50" i="18"/>
  <c r="Z53" i="18"/>
  <c r="R50" i="18"/>
  <c r="R51" i="18"/>
  <c r="J50" i="18"/>
  <c r="J53" i="18"/>
  <c r="Z88" i="18"/>
  <c r="J105" i="18"/>
  <c r="BK102" i="18"/>
  <c r="BA103" i="18"/>
  <c r="BA104" i="18"/>
  <c r="AU102" i="18"/>
  <c r="K102" i="18"/>
  <c r="BW103" i="18"/>
  <c r="BW104" i="18"/>
  <c r="BR101" i="18"/>
  <c r="BR103" i="18"/>
  <c r="BR104" i="18"/>
  <c r="BB101" i="18"/>
  <c r="BB103" i="18"/>
  <c r="BB104" i="18"/>
  <c r="AH101" i="18"/>
  <c r="BD100" i="18"/>
  <c r="E95" i="18"/>
  <c r="E106" i="18"/>
  <c r="E111" i="18"/>
  <c r="AL88" i="18"/>
  <c r="V88" i="18"/>
  <c r="V89" i="18"/>
  <c r="E88" i="18"/>
  <c r="BR82" i="18"/>
  <c r="BB82" i="18"/>
  <c r="V82" i="18"/>
  <c r="F82" i="18"/>
  <c r="BI53" i="18"/>
  <c r="BI203" i="18"/>
  <c r="AR53" i="18"/>
  <c r="AR95" i="18"/>
  <c r="AR106" i="18"/>
  <c r="BR50" i="18"/>
  <c r="BJ50" i="18"/>
  <c r="BF50" i="18"/>
  <c r="BF53" i="18"/>
  <c r="BP46" i="18"/>
  <c r="AZ46" i="18"/>
  <c r="AJ46" i="18"/>
  <c r="T46" i="18"/>
  <c r="D46" i="18"/>
  <c r="BM100" i="18"/>
  <c r="BG81" i="18"/>
  <c r="BA53" i="18"/>
  <c r="BA203" i="18"/>
  <c r="BA51" i="18"/>
  <c r="N81" i="18"/>
  <c r="BF82" i="18"/>
  <c r="BR53" i="18"/>
  <c r="BR51" i="18"/>
  <c r="AS95" i="18"/>
  <c r="AS106" i="18"/>
  <c r="AS49" i="18"/>
  <c r="AS202" i="18"/>
  <c r="AS94" i="18"/>
  <c r="AS105" i="18"/>
  <c r="AO100" i="18"/>
  <c r="AI82" i="18"/>
  <c r="AK95" i="18"/>
  <c r="AK106" i="18"/>
  <c r="AK111" i="18"/>
  <c r="M81" i="18"/>
  <c r="M95" i="18"/>
  <c r="M106" i="18"/>
  <c r="AE51" i="18"/>
  <c r="AE52" i="18"/>
  <c r="AE53" i="18"/>
  <c r="AE203" i="18"/>
  <c r="U52" i="18"/>
  <c r="U53" i="18"/>
  <c r="BA88" i="18"/>
  <c r="BA89" i="18"/>
  <c r="BE100" i="18"/>
  <c r="I100" i="18"/>
  <c r="E105" i="18"/>
  <c r="AA81" i="18"/>
  <c r="AA95" i="18"/>
  <c r="AQ53" i="18"/>
  <c r="AQ51" i="18"/>
  <c r="AR49" i="18"/>
  <c r="AR202" i="18"/>
  <c r="AR88" i="18"/>
  <c r="AR89" i="18"/>
  <c r="J82" i="18"/>
  <c r="J88" i="18"/>
  <c r="BR100" i="18"/>
  <c r="BR105" i="18"/>
  <c r="BK98" i="18"/>
  <c r="BK100" i="18"/>
  <c r="BL99" i="18"/>
  <c r="BF105" i="18"/>
  <c r="BF100" i="18"/>
  <c r="AY98" i="18"/>
  <c r="AZ99" i="18"/>
  <c r="AT100" i="18"/>
  <c r="AT105" i="18"/>
  <c r="AM98" i="18"/>
  <c r="AM100" i="18"/>
  <c r="AN99" i="18"/>
  <c r="AA98" i="18"/>
  <c r="AA100" i="18"/>
  <c r="AB99" i="18"/>
  <c r="O98" i="18"/>
  <c r="P99" i="18"/>
  <c r="J110" i="18"/>
  <c r="BW51" i="18"/>
  <c r="BW52" i="18"/>
  <c r="BW53" i="18"/>
  <c r="BW203" i="18"/>
  <c r="BO46" i="18"/>
  <c r="BO49" i="18"/>
  <c r="BO202" i="18"/>
  <c r="BO50" i="18"/>
  <c r="BO101" i="18"/>
  <c r="BO103" i="18"/>
  <c r="BO104" i="18"/>
  <c r="BP102" i="18"/>
  <c r="BP103" i="18"/>
  <c r="BP104" i="18"/>
  <c r="BG46" i="18"/>
  <c r="BG95" i="18"/>
  <c r="BG101" i="18"/>
  <c r="BG106" i="18"/>
  <c r="BG103" i="18"/>
  <c r="BG104" i="18"/>
  <c r="BH102" i="18"/>
  <c r="BH103" i="18"/>
  <c r="BH104" i="18"/>
  <c r="AY50" i="18"/>
  <c r="AY46" i="18"/>
  <c r="AY82" i="18"/>
  <c r="AY101" i="18"/>
  <c r="AZ102" i="18"/>
  <c r="AZ103" i="18"/>
  <c r="AZ104" i="18"/>
  <c r="AI101" i="18"/>
  <c r="AI103" i="18"/>
  <c r="AI104" i="18"/>
  <c r="AJ102" i="18"/>
  <c r="AJ103" i="18"/>
  <c r="AJ104" i="18"/>
  <c r="AI50" i="18"/>
  <c r="AE46" i="18"/>
  <c r="AE101" i="18"/>
  <c r="AE103" i="18"/>
  <c r="AE104" i="18"/>
  <c r="AF102" i="18"/>
  <c r="AF103" i="18"/>
  <c r="AF104" i="18"/>
  <c r="AA101" i="18"/>
  <c r="AA103" i="18"/>
  <c r="AA104" i="18"/>
  <c r="AB102" i="18"/>
  <c r="AB103" i="18"/>
  <c r="AB104" i="18"/>
  <c r="W46" i="18"/>
  <c r="W101" i="18"/>
  <c r="W103" i="18"/>
  <c r="W104" i="18"/>
  <c r="X102" i="18"/>
  <c r="X103" i="18"/>
  <c r="X104" i="18"/>
  <c r="W50" i="18"/>
  <c r="W51" i="18"/>
  <c r="S46" i="18"/>
  <c r="S82" i="18"/>
  <c r="S101" i="18"/>
  <c r="S103" i="18"/>
  <c r="S104" i="18"/>
  <c r="T102" i="18"/>
  <c r="T103" i="18"/>
  <c r="T104" i="18"/>
  <c r="S50" i="18"/>
  <c r="S53" i="18"/>
  <c r="O101" i="18"/>
  <c r="O103" i="18"/>
  <c r="O104" i="18"/>
  <c r="P102" i="18"/>
  <c r="P103" i="18"/>
  <c r="K46" i="18"/>
  <c r="K49" i="18"/>
  <c r="K202" i="18"/>
  <c r="K50" i="18"/>
  <c r="K101" i="18"/>
  <c r="K103" i="18"/>
  <c r="K104" i="18"/>
  <c r="L102" i="18"/>
  <c r="L103" i="18"/>
  <c r="BM103" i="18"/>
  <c r="BM104" i="18"/>
  <c r="E100" i="18"/>
  <c r="BS100" i="18"/>
  <c r="AU100" i="18"/>
  <c r="W100" i="18"/>
  <c r="U89" i="18"/>
  <c r="E89" i="18"/>
  <c r="AX103" i="18"/>
  <c r="AX104" i="18"/>
  <c r="AS103" i="18"/>
  <c r="AS104" i="18"/>
  <c r="AS111" i="18"/>
  <c r="BF103" i="18"/>
  <c r="BF104" i="18"/>
  <c r="AW103" i="18"/>
  <c r="AW104" i="18"/>
  <c r="V100" i="18"/>
  <c r="V110" i="18"/>
  <c r="AZ53" i="18"/>
  <c r="AC53" i="18"/>
  <c r="AC94" i="18"/>
  <c r="AC105" i="18"/>
  <c r="I53" i="18"/>
  <c r="I203" i="18"/>
  <c r="AO51" i="18"/>
  <c r="BN46" i="18"/>
  <c r="BN82" i="18"/>
  <c r="BC31" i="18"/>
  <c r="BA52" i="18"/>
  <c r="X110" i="18"/>
  <c r="BC100" i="18"/>
  <c r="BC110" i="18"/>
  <c r="BD110" i="18"/>
  <c r="G104" i="18"/>
  <c r="G111" i="18"/>
  <c r="N104" i="18"/>
  <c r="AW110" i="18"/>
  <c r="J104" i="18"/>
  <c r="J113" i="18"/>
  <c r="AQ103" i="18"/>
  <c r="AQ104" i="18"/>
  <c r="AH103" i="18"/>
  <c r="AH104" i="18"/>
  <c r="BW100" i="18"/>
  <c r="BO105" i="18"/>
  <c r="BO100" i="18"/>
  <c r="BG100" i="18"/>
  <c r="AY100" i="18"/>
  <c r="AQ105" i="18"/>
  <c r="S105" i="18"/>
  <c r="K100" i="18"/>
  <c r="BH110" i="18"/>
  <c r="G113" i="18"/>
  <c r="AO103" i="18"/>
  <c r="AO104" i="18"/>
  <c r="BS46" i="18"/>
  <c r="BS50" i="18"/>
  <c r="BT102" i="18"/>
  <c r="BT103" i="18"/>
  <c r="BT104" i="18"/>
  <c r="BS101" i="18"/>
  <c r="BK46" i="18"/>
  <c r="BK50" i="18"/>
  <c r="BL102" i="18"/>
  <c r="BL103" i="18"/>
  <c r="BL104" i="18"/>
  <c r="BK101" i="18"/>
  <c r="BC46" i="18"/>
  <c r="BC50" i="18"/>
  <c r="BD102" i="18"/>
  <c r="BD103" i="18"/>
  <c r="BD104" i="18"/>
  <c r="BC101" i="18"/>
  <c r="BC103" i="18"/>
  <c r="BC104" i="18"/>
  <c r="AU46" i="18"/>
  <c r="AU50" i="18"/>
  <c r="AV102" i="18"/>
  <c r="AV103" i="18"/>
  <c r="AV104" i="18"/>
  <c r="AU101" i="18"/>
  <c r="AU103" i="18"/>
  <c r="AU104" i="18"/>
  <c r="AM46" i="18"/>
  <c r="AM50" i="18"/>
  <c r="AN102" i="18"/>
  <c r="AN103" i="18"/>
  <c r="AN104" i="18"/>
  <c r="AM101" i="18"/>
  <c r="AM103" i="18"/>
  <c r="AM104" i="18"/>
  <c r="BN49" i="18"/>
  <c r="BN202" i="18"/>
  <c r="BN95" i="18"/>
  <c r="BN106" i="18"/>
  <c r="BN111" i="18"/>
  <c r="BN142" i="18"/>
  <c r="BE81" i="18"/>
  <c r="L95" i="18"/>
  <c r="L106" i="18"/>
  <c r="H111" i="18"/>
  <c r="AY103" i="18"/>
  <c r="AY104" i="18"/>
  <c r="AG103" i="18"/>
  <c r="AG104" i="18"/>
  <c r="Y103" i="18"/>
  <c r="Y104" i="18"/>
  <c r="Q103" i="18"/>
  <c r="Q104" i="18"/>
  <c r="I103" i="18"/>
  <c r="Q81" i="18"/>
  <c r="BU103" i="18"/>
  <c r="BU104" i="18"/>
  <c r="BI105" i="18"/>
  <c r="AK105" i="18"/>
  <c r="AC100" i="18"/>
  <c r="M100" i="18"/>
  <c r="AD51" i="18"/>
  <c r="AD53" i="18"/>
  <c r="T51" i="18"/>
  <c r="T52" i="18"/>
  <c r="T53" i="18"/>
  <c r="AO52" i="18"/>
  <c r="AQ31" i="18"/>
  <c r="AQ52" i="18"/>
  <c r="S31" i="18"/>
  <c r="Q52" i="18"/>
  <c r="BG82" i="18"/>
  <c r="AQ82" i="18"/>
  <c r="BA49" i="18"/>
  <c r="BA95" i="18"/>
  <c r="BA106" i="18"/>
  <c r="AS88" i="18"/>
  <c r="AS89" i="18"/>
  <c r="M105" i="18"/>
  <c r="M110" i="18"/>
  <c r="AS81" i="18"/>
  <c r="AX53" i="18"/>
  <c r="G31" i="18"/>
  <c r="E52" i="18"/>
  <c r="BN81" i="18"/>
  <c r="J51" i="18"/>
  <c r="BF49" i="18"/>
  <c r="BF202" i="18"/>
  <c r="AH49" i="18"/>
  <c r="AH202" i="18"/>
  <c r="BP51" i="18"/>
  <c r="BP52" i="18"/>
  <c r="BP53" i="18"/>
  <c r="AX49" i="18"/>
  <c r="AX202" i="18"/>
  <c r="AC49" i="18"/>
  <c r="AC202" i="18"/>
  <c r="BG51" i="18"/>
  <c r="X31" i="18"/>
  <c r="V52" i="18"/>
  <c r="M49" i="18"/>
  <c r="M202" i="18"/>
  <c r="BW49" i="18"/>
  <c r="BW82" i="18"/>
  <c r="AQ49" i="18"/>
  <c r="AQ202" i="18"/>
  <c r="AI49" i="18"/>
  <c r="AI202" i="18"/>
  <c r="AA49" i="18"/>
  <c r="AI84" i="18"/>
  <c r="AI88" i="18"/>
  <c r="AI89" i="18"/>
  <c r="AA84" i="18"/>
  <c r="AA88" i="18"/>
  <c r="AA89" i="18"/>
  <c r="AA94" i="18"/>
  <c r="K84" i="18"/>
  <c r="BU51" i="18"/>
  <c r="BU53" i="18"/>
  <c r="AG50" i="18"/>
  <c r="Y51" i="18"/>
  <c r="Y53" i="18"/>
  <c r="AW53" i="18"/>
  <c r="AW51" i="18"/>
  <c r="S51" i="18"/>
  <c r="G51" i="18"/>
  <c r="G53" i="18"/>
  <c r="AK81" i="18"/>
  <c r="AL53" i="18"/>
  <c r="AL51" i="18"/>
  <c r="AL52" i="18"/>
  <c r="AB51" i="18"/>
  <c r="AB53" i="18"/>
  <c r="R53" i="18"/>
  <c r="J49" i="18"/>
  <c r="J202" i="18"/>
  <c r="AY83" i="18"/>
  <c r="AJ53" i="18"/>
  <c r="AB49" i="18"/>
  <c r="BB53" i="18"/>
  <c r="Z51" i="18"/>
  <c r="Z52" i="18"/>
  <c r="BQ49" i="18"/>
  <c r="BQ202" i="18"/>
  <c r="BQ82" i="18"/>
  <c r="BI82" i="18"/>
  <c r="BA82" i="18"/>
  <c r="AS82" i="18"/>
  <c r="AK49" i="18"/>
  <c r="AK202" i="18"/>
  <c r="AK82" i="18"/>
  <c r="AC82" i="18"/>
  <c r="U82" i="18"/>
  <c r="M82" i="18"/>
  <c r="E82" i="18"/>
  <c r="Z55" i="18"/>
  <c r="Z70" i="18"/>
  <c r="W53" i="18"/>
  <c r="BH51" i="18"/>
  <c r="BH53" i="18"/>
  <c r="BT46" i="18"/>
  <c r="BT50" i="18"/>
  <c r="BL46" i="18"/>
  <c r="BL50" i="18"/>
  <c r="BD46" i="18"/>
  <c r="BD50" i="18"/>
  <c r="AV46" i="18"/>
  <c r="AV50" i="18"/>
  <c r="AN46" i="18"/>
  <c r="AN50" i="18"/>
  <c r="AF46" i="18"/>
  <c r="AF50" i="18"/>
  <c r="X46" i="18"/>
  <c r="X50" i="18"/>
  <c r="P46" i="18"/>
  <c r="P50" i="18"/>
  <c r="H46" i="18"/>
  <c r="H50" i="18"/>
  <c r="O46" i="18"/>
  <c r="O50" i="18"/>
  <c r="BU46" i="18"/>
  <c r="BM46" i="18"/>
  <c r="BM95" i="18"/>
  <c r="BM106" i="18"/>
  <c r="BE46" i="18"/>
  <c r="AW46" i="18"/>
  <c r="AO46" i="18"/>
  <c r="AG46" i="18"/>
  <c r="Y46" i="18"/>
  <c r="Q46" i="18"/>
  <c r="Q95" i="18"/>
  <c r="Q106" i="18"/>
  <c r="Q111" i="18"/>
  <c r="I46" i="18"/>
  <c r="AH55" i="18"/>
  <c r="AH70" i="18"/>
  <c r="AH71" i="18"/>
  <c r="Z89" i="18"/>
  <c r="S49" i="18"/>
  <c r="S202" i="18"/>
  <c r="BW81" i="18"/>
  <c r="AL89" i="18"/>
  <c r="BW95" i="18"/>
  <c r="BW106" i="18"/>
  <c r="AS55" i="18"/>
  <c r="AS70" i="18"/>
  <c r="AS71" i="18"/>
  <c r="L81" i="18"/>
  <c r="E108" i="18"/>
  <c r="BI81" i="18"/>
  <c r="AZ95" i="18"/>
  <c r="AZ106" i="18"/>
  <c r="AZ111" i="18"/>
  <c r="AL202" i="18"/>
  <c r="AL55" i="18"/>
  <c r="AL70" i="18"/>
  <c r="AY88" i="18"/>
  <c r="AZ49" i="18"/>
  <c r="AZ202" i="18"/>
  <c r="AY49" i="18"/>
  <c r="AY55" i="18"/>
  <c r="V81" i="18"/>
  <c r="BO82" i="18"/>
  <c r="BQ95" i="18"/>
  <c r="BQ106" i="18"/>
  <c r="BQ111" i="18"/>
  <c r="V55" i="18"/>
  <c r="V70" i="18"/>
  <c r="V71" i="18"/>
  <c r="V202" i="18"/>
  <c r="BQ81" i="18"/>
  <c r="N202" i="18"/>
  <c r="N55" i="18"/>
  <c r="BA81" i="18"/>
  <c r="BG49" i="18"/>
  <c r="E70" i="18"/>
  <c r="E71" i="18"/>
  <c r="BF51" i="18"/>
  <c r="BH31" i="18"/>
  <c r="BH52" i="18"/>
  <c r="J89" i="18"/>
  <c r="AT95" i="18"/>
  <c r="AT106" i="18"/>
  <c r="AT111" i="18"/>
  <c r="AT110" i="18"/>
  <c r="AT140" i="18"/>
  <c r="BI95" i="18"/>
  <c r="BI106" i="18"/>
  <c r="BI111" i="18"/>
  <c r="BJ53" i="18"/>
  <c r="BJ51" i="18"/>
  <c r="BJ52" i="18"/>
  <c r="Z105" i="18"/>
  <c r="Z100" i="18"/>
  <c r="F31" i="18"/>
  <c r="F52" i="18"/>
  <c r="D52" i="18"/>
  <c r="BV203" i="18"/>
  <c r="BV81" i="18"/>
  <c r="BV95" i="18"/>
  <c r="BV106" i="18"/>
  <c r="BV111" i="18"/>
  <c r="BJ110" i="18"/>
  <c r="BM111" i="18"/>
  <c r="AX55" i="18"/>
  <c r="AX70" i="18"/>
  <c r="AX71" i="18"/>
  <c r="R49" i="18"/>
  <c r="R202" i="18"/>
  <c r="AT52" i="18"/>
  <c r="K82" i="18"/>
  <c r="AJ31" i="18"/>
  <c r="AJ52" i="18"/>
  <c r="BK103" i="18"/>
  <c r="BK104" i="18"/>
  <c r="BS103" i="18"/>
  <c r="BS104" i="18"/>
  <c r="U56" i="18"/>
  <c r="U57" i="18"/>
  <c r="O100" i="18"/>
  <c r="AT81" i="18"/>
  <c r="M111" i="18"/>
  <c r="M139" i="18"/>
  <c r="D49" i="18"/>
  <c r="D82" i="18"/>
  <c r="D88" i="18"/>
  <c r="D89" i="18"/>
  <c r="BP49" i="18"/>
  <c r="BP202" i="18"/>
  <c r="BP82" i="18"/>
  <c r="Z95" i="18"/>
  <c r="Z106" i="18"/>
  <c r="Z111" i="18"/>
  <c r="Z203" i="18"/>
  <c r="Z81" i="18"/>
  <c r="AP49" i="18"/>
  <c r="AP202" i="18"/>
  <c r="AP82" i="18"/>
  <c r="AH81" i="18"/>
  <c r="AH203" i="18"/>
  <c r="AH95" i="18"/>
  <c r="AH106" i="18"/>
  <c r="AH111" i="18"/>
  <c r="AH127" i="18"/>
  <c r="BV105" i="18"/>
  <c r="BV100" i="18"/>
  <c r="V203" i="18"/>
  <c r="V95" i="18"/>
  <c r="V106" i="18"/>
  <c r="AX100" i="18"/>
  <c r="AX110" i="18"/>
  <c r="AJ110" i="18"/>
  <c r="AV110" i="18"/>
  <c r="AJ49" i="18"/>
  <c r="AJ202" i="18"/>
  <c r="AJ82" i="18"/>
  <c r="AR100" i="18"/>
  <c r="AR105" i="18"/>
  <c r="BP105" i="18"/>
  <c r="BP100" i="18"/>
  <c r="AA105" i="18"/>
  <c r="AA106" i="18"/>
  <c r="AA108" i="18"/>
  <c r="AA113" i="18"/>
  <c r="AZ82" i="18"/>
  <c r="AZ88" i="18"/>
  <c r="AZ89" i="18"/>
  <c r="AR55" i="18"/>
  <c r="AR70" i="18"/>
  <c r="AR71" i="18"/>
  <c r="K88" i="18"/>
  <c r="K89" i="18"/>
  <c r="D81" i="18"/>
  <c r="BA111" i="18"/>
  <c r="BW111" i="18"/>
  <c r="BF110" i="18"/>
  <c r="BR110" i="18"/>
  <c r="AA111" i="18"/>
  <c r="AT56" i="18"/>
  <c r="N95" i="18"/>
  <c r="N106" i="18"/>
  <c r="N111" i="18"/>
  <c r="T82" i="18"/>
  <c r="T49" i="18"/>
  <c r="T88" i="18"/>
  <c r="T89" i="18"/>
  <c r="AR203" i="18"/>
  <c r="AR81" i="18"/>
  <c r="AT71" i="18"/>
  <c r="T100" i="18"/>
  <c r="T105" i="18"/>
  <c r="T110" i="18"/>
  <c r="AP81" i="18"/>
  <c r="AP95" i="18"/>
  <c r="AP106" i="18"/>
  <c r="AP111" i="18"/>
  <c r="AP123" i="18"/>
  <c r="AP203" i="18"/>
  <c r="AP142" i="18"/>
  <c r="AP139" i="18"/>
  <c r="AP128" i="18"/>
  <c r="P113" i="18"/>
  <c r="P104" i="18"/>
  <c r="AB100" i="18"/>
  <c r="AB105" i="18"/>
  <c r="AH56" i="18"/>
  <c r="AH58" i="18"/>
  <c r="J55" i="18"/>
  <c r="J70" i="18"/>
  <c r="J71" i="18"/>
  <c r="Z71" i="18"/>
  <c r="AC55" i="18"/>
  <c r="I81" i="18"/>
  <c r="AE81" i="18"/>
  <c r="AP108" i="18"/>
  <c r="AP113" i="18"/>
  <c r="BN126" i="18"/>
  <c r="W82" i="18"/>
  <c r="W49" i="18"/>
  <c r="W88" i="18"/>
  <c r="W89" i="18"/>
  <c r="AY53" i="18"/>
  <c r="AY94" i="18"/>
  <c r="AY105" i="18"/>
  <c r="AY110" i="18"/>
  <c r="AY51" i="18"/>
  <c r="AY52" i="18"/>
  <c r="AY89" i="18"/>
  <c r="AQ81" i="18"/>
  <c r="AQ95" i="18"/>
  <c r="AQ106" i="18"/>
  <c r="AQ111" i="18"/>
  <c r="AQ203" i="18"/>
  <c r="BA94" i="18"/>
  <c r="BA105" i="18"/>
  <c r="BA108" i="18"/>
  <c r="BA113" i="18"/>
  <c r="K51" i="18"/>
  <c r="K53" i="18"/>
  <c r="AE49" i="18"/>
  <c r="AE202" i="18"/>
  <c r="AE82" i="18"/>
  <c r="BG111" i="18"/>
  <c r="BN147" i="18"/>
  <c r="AC203" i="18"/>
  <c r="AC81" i="18"/>
  <c r="AC95" i="18"/>
  <c r="AC106" i="18"/>
  <c r="AC111" i="18"/>
  <c r="AI51" i="18"/>
  <c r="AI53" i="18"/>
  <c r="BO51" i="18"/>
  <c r="BO52" i="18"/>
  <c r="BO53" i="18"/>
  <c r="E110" i="18"/>
  <c r="E126" i="18"/>
  <c r="U81" i="18"/>
  <c r="U94" i="18"/>
  <c r="U105" i="18"/>
  <c r="U95" i="18"/>
  <c r="U106" i="18"/>
  <c r="U111" i="18"/>
  <c r="U203" i="18"/>
  <c r="BR95" i="18"/>
  <c r="BR106" i="18"/>
  <c r="BR111" i="18"/>
  <c r="BR142" i="18"/>
  <c r="BR203" i="18"/>
  <c r="BR81" i="18"/>
  <c r="BT31" i="18"/>
  <c r="BR52" i="18"/>
  <c r="AE95" i="18"/>
  <c r="AE106" i="18"/>
  <c r="AE111" i="18"/>
  <c r="BN130" i="18"/>
  <c r="AZ81" i="18"/>
  <c r="AZ203" i="18"/>
  <c r="L104" i="18"/>
  <c r="L111" i="18"/>
  <c r="L113" i="18"/>
  <c r="P100" i="18"/>
  <c r="P105" i="18"/>
  <c r="P110" i="18"/>
  <c r="AN100" i="18"/>
  <c r="AN105" i="18"/>
  <c r="AZ100" i="18"/>
  <c r="AZ105" i="18"/>
  <c r="BL100" i="18"/>
  <c r="BL105" i="18"/>
  <c r="I49" i="18"/>
  <c r="I95" i="18"/>
  <c r="I106" i="18"/>
  <c r="I88" i="18"/>
  <c r="I89" i="18"/>
  <c r="I82" i="18"/>
  <c r="I94" i="18"/>
  <c r="I105" i="18"/>
  <c r="AB95" i="18"/>
  <c r="AB106" i="18"/>
  <c r="AB81" i="18"/>
  <c r="AB203" i="18"/>
  <c r="AG51" i="18"/>
  <c r="AG52" i="18"/>
  <c r="AG53" i="18"/>
  <c r="AG94" i="18"/>
  <c r="AG105" i="18"/>
  <c r="AR111" i="18"/>
  <c r="AR108" i="18"/>
  <c r="AR113" i="18"/>
  <c r="AO49" i="18"/>
  <c r="AO94" i="18"/>
  <c r="AO105" i="18"/>
  <c r="AO82" i="18"/>
  <c r="AO95" i="18"/>
  <c r="AO106" i="18"/>
  <c r="AO111" i="18"/>
  <c r="AO88" i="18"/>
  <c r="AO89" i="18"/>
  <c r="AN51" i="18"/>
  <c r="AN53" i="18"/>
  <c r="AX81" i="18"/>
  <c r="AX95" i="18"/>
  <c r="AX106" i="18"/>
  <c r="AX203" i="18"/>
  <c r="BS82" i="18"/>
  <c r="BS49" i="18"/>
  <c r="BO110" i="18"/>
  <c r="BN139" i="18"/>
  <c r="BN140" i="18"/>
  <c r="BN132" i="18"/>
  <c r="AW49" i="18"/>
  <c r="AW202" i="18"/>
  <c r="AW82" i="18"/>
  <c r="H49" i="18"/>
  <c r="H82" i="18"/>
  <c r="H88" i="18"/>
  <c r="AN49" i="18"/>
  <c r="AN82" i="18"/>
  <c r="AN88" i="18"/>
  <c r="AN89" i="18"/>
  <c r="BT49" i="18"/>
  <c r="BT202" i="18"/>
  <c r="BT82" i="18"/>
  <c r="BF81" i="18"/>
  <c r="BF95" i="18"/>
  <c r="BF106" i="18"/>
  <c r="BF203" i="18"/>
  <c r="G52" i="18"/>
  <c r="Y95" i="18"/>
  <c r="Y106" i="18"/>
  <c r="Y81" i="18"/>
  <c r="Y203" i="18"/>
  <c r="AC110" i="18"/>
  <c r="BA55" i="18"/>
  <c r="BA202" i="18"/>
  <c r="AU49" i="18"/>
  <c r="AU82" i="18"/>
  <c r="AU88" i="18"/>
  <c r="AU89" i="18"/>
  <c r="BN108" i="18"/>
  <c r="BN113" i="18"/>
  <c r="BN133" i="18"/>
  <c r="BN143" i="18"/>
  <c r="BN127" i="18"/>
  <c r="BU49" i="18"/>
  <c r="BU202" i="18"/>
  <c r="BU82" i="18"/>
  <c r="AB55" i="18"/>
  <c r="AB70" i="18"/>
  <c r="AB71" i="18"/>
  <c r="AB202" i="18"/>
  <c r="AC56" i="18"/>
  <c r="AC70" i="18"/>
  <c r="AC71" i="18"/>
  <c r="AS108" i="18"/>
  <c r="AS113" i="18"/>
  <c r="AS110" i="18"/>
  <c r="H51" i="18"/>
  <c r="H52" i="18"/>
  <c r="H53" i="18"/>
  <c r="BT51" i="18"/>
  <c r="BT53" i="18"/>
  <c r="Y31" i="18"/>
  <c r="Y52" i="18"/>
  <c r="W52" i="18"/>
  <c r="BB81" i="18"/>
  <c r="BB95" i="18"/>
  <c r="BB106" i="18"/>
  <c r="BB203" i="18"/>
  <c r="BF52" i="18"/>
  <c r="G81" i="18"/>
  <c r="G203" i="18"/>
  <c r="AU51" i="18"/>
  <c r="AU53" i="18"/>
  <c r="AU94" i="18"/>
  <c r="AU105" i="18"/>
  <c r="BE49" i="18"/>
  <c r="BE82" i="18"/>
  <c r="BE94" i="18"/>
  <c r="BE105" i="18"/>
  <c r="BE88" i="18"/>
  <c r="BE89" i="18"/>
  <c r="P53" i="18"/>
  <c r="P51" i="18"/>
  <c r="AV51" i="18"/>
  <c r="AV52" i="18"/>
  <c r="AV53" i="18"/>
  <c r="Z56" i="18"/>
  <c r="S81" i="18"/>
  <c r="S95" i="18"/>
  <c r="S106" i="18"/>
  <c r="S111" i="18"/>
  <c r="S203" i="18"/>
  <c r="BK51" i="18"/>
  <c r="BK52" i="18"/>
  <c r="BK53" i="18"/>
  <c r="AH130" i="18"/>
  <c r="AH133" i="18"/>
  <c r="AH137" i="18"/>
  <c r="AH138" i="18"/>
  <c r="AT132" i="18"/>
  <c r="AT129" i="18"/>
  <c r="AT141" i="18"/>
  <c r="AT143" i="18"/>
  <c r="AT135" i="18"/>
  <c r="AT133" i="18"/>
  <c r="AT134" i="18"/>
  <c r="BN146" i="18"/>
  <c r="BN145" i="18"/>
  <c r="BN124" i="18"/>
  <c r="BM49" i="18"/>
  <c r="BM82" i="18"/>
  <c r="P49" i="18"/>
  <c r="P88" i="18"/>
  <c r="P89" i="18"/>
  <c r="P82" i="18"/>
  <c r="AV49" i="18"/>
  <c r="AV202" i="18"/>
  <c r="AV82" i="18"/>
  <c r="R95" i="18"/>
  <c r="R106" i="18"/>
  <c r="R81" i="18"/>
  <c r="R203" i="18"/>
  <c r="S52" i="18"/>
  <c r="AI55" i="18"/>
  <c r="BG202" i="18"/>
  <c r="BG52" i="18"/>
  <c r="BI31" i="18"/>
  <c r="BI52" i="18"/>
  <c r="L31" i="18"/>
  <c r="L52" i="18"/>
  <c r="J52" i="18"/>
  <c r="E57" i="18"/>
  <c r="E58" i="18"/>
  <c r="AP136" i="18"/>
  <c r="AK108" i="18"/>
  <c r="AK113" i="18"/>
  <c r="AK110" i="18"/>
  <c r="AM51" i="18"/>
  <c r="AM52" i="18"/>
  <c r="AM53" i="18"/>
  <c r="AM94" i="18"/>
  <c r="AM105" i="18"/>
  <c r="BK49" i="18"/>
  <c r="BK82" i="18"/>
  <c r="S110" i="18"/>
  <c r="BN138" i="18"/>
  <c r="BN144" i="18"/>
  <c r="BN125" i="18"/>
  <c r="BD53" i="18"/>
  <c r="BD51" i="18"/>
  <c r="BD52" i="18"/>
  <c r="BP95" i="18"/>
  <c r="BP106" i="18"/>
  <c r="BP81" i="18"/>
  <c r="BP203" i="18"/>
  <c r="AM82" i="18"/>
  <c r="AM49" i="18"/>
  <c r="AM88" i="18"/>
  <c r="AQ110" i="18"/>
  <c r="AH57" i="18"/>
  <c r="BD49" i="18"/>
  <c r="BD82" i="18"/>
  <c r="BD88" i="18"/>
  <c r="BD89" i="18"/>
  <c r="AJ95" i="18"/>
  <c r="AJ106" i="18"/>
  <c r="AJ81" i="18"/>
  <c r="AJ203" i="18"/>
  <c r="AD31" i="18"/>
  <c r="AD52" i="18"/>
  <c r="AB52" i="18"/>
  <c r="BU81" i="18"/>
  <c r="BU95" i="18"/>
  <c r="BU106" i="18"/>
  <c r="BU203" i="18"/>
  <c r="K55" i="18"/>
  <c r="AR56" i="18"/>
  <c r="BI110" i="18"/>
  <c r="BR143" i="18"/>
  <c r="BN137" i="18"/>
  <c r="BN141" i="18"/>
  <c r="BN123" i="18"/>
  <c r="BN136" i="18"/>
  <c r="Y49" i="18"/>
  <c r="Y202" i="18"/>
  <c r="Y82" i="18"/>
  <c r="O51" i="18"/>
  <c r="O52" i="18"/>
  <c r="O53" i="18"/>
  <c r="O94" i="18"/>
  <c r="O105" i="18"/>
  <c r="AF53" i="18"/>
  <c r="AF94" i="18"/>
  <c r="AF105" i="18"/>
  <c r="AF51" i="18"/>
  <c r="AF52" i="18"/>
  <c r="BL51" i="18"/>
  <c r="BL53" i="18"/>
  <c r="AA110" i="18"/>
  <c r="BW202" i="18"/>
  <c r="C115" i="18"/>
  <c r="I104" i="18"/>
  <c r="BE95" i="18"/>
  <c r="BE106" i="18"/>
  <c r="BE111" i="18"/>
  <c r="BC49" i="18"/>
  <c r="BC202" i="18"/>
  <c r="BC82" i="18"/>
  <c r="AH140" i="18"/>
  <c r="U58" i="18"/>
  <c r="U59" i="18"/>
  <c r="E127" i="18"/>
  <c r="E125" i="18"/>
  <c r="E136" i="18"/>
  <c r="E146" i="18"/>
  <c r="E143" i="18"/>
  <c r="E142" i="18"/>
  <c r="E148" i="18"/>
  <c r="E141" i="18"/>
  <c r="E130" i="18"/>
  <c r="E147" i="18"/>
  <c r="E133" i="18"/>
  <c r="BN134" i="18"/>
  <c r="BN131" i="18"/>
  <c r="BN135" i="18"/>
  <c r="BN128" i="18"/>
  <c r="X51" i="18"/>
  <c r="X52" i="18"/>
  <c r="X53" i="18"/>
  <c r="J81" i="18"/>
  <c r="J95" i="18"/>
  <c r="J106" i="18"/>
  <c r="J111" i="18"/>
  <c r="J203" i="18"/>
  <c r="Q49" i="18"/>
  <c r="Q88" i="18"/>
  <c r="Q89" i="18"/>
  <c r="Q94" i="18"/>
  <c r="Q105" i="18"/>
  <c r="Q82" i="18"/>
  <c r="X49" i="18"/>
  <c r="X202" i="18"/>
  <c r="X82" i="18"/>
  <c r="BH95" i="18"/>
  <c r="BH106" i="18"/>
  <c r="BH81" i="18"/>
  <c r="BH203" i="18"/>
  <c r="AZ55" i="18"/>
  <c r="AW81" i="18"/>
  <c r="AW95" i="18"/>
  <c r="AW106" i="18"/>
  <c r="AW203" i="18"/>
  <c r="M131" i="18"/>
  <c r="M130" i="18"/>
  <c r="M145" i="18"/>
  <c r="M140" i="18"/>
  <c r="M133" i="18"/>
  <c r="M137" i="18"/>
  <c r="M142" i="18"/>
  <c r="T95" i="18"/>
  <c r="T106" i="18"/>
  <c r="T81" i="18"/>
  <c r="T203" i="18"/>
  <c r="BC51" i="18"/>
  <c r="BC52" i="18"/>
  <c r="BC53" i="18"/>
  <c r="AG49" i="18"/>
  <c r="AG82" i="18"/>
  <c r="AG88" i="18"/>
  <c r="O49" i="18"/>
  <c r="O88" i="18"/>
  <c r="O89" i="18"/>
  <c r="O82" i="18"/>
  <c r="AF49" i="18"/>
  <c r="AF82" i="18"/>
  <c r="AF88" i="18"/>
  <c r="BL49" i="18"/>
  <c r="BL82" i="18"/>
  <c r="W81" i="18"/>
  <c r="W94" i="18"/>
  <c r="W105" i="18"/>
  <c r="W95" i="18"/>
  <c r="W106" i="18"/>
  <c r="W111" i="18"/>
  <c r="W203" i="18"/>
  <c r="AL95" i="18"/>
  <c r="AL106" i="18"/>
  <c r="AL81" i="18"/>
  <c r="AL203" i="18"/>
  <c r="AA55" i="18"/>
  <c r="AA202" i="18"/>
  <c r="AD81" i="18"/>
  <c r="AD95" i="18"/>
  <c r="AD106" i="18"/>
  <c r="AD111" i="18"/>
  <c r="AD203" i="18"/>
  <c r="AL71" i="18"/>
  <c r="BS51" i="18"/>
  <c r="BS53" i="18"/>
  <c r="AP127" i="18"/>
  <c r="AP132" i="18"/>
  <c r="AP144" i="18"/>
  <c r="AP135" i="18"/>
  <c r="AP130" i="18"/>
  <c r="AP140" i="18"/>
  <c r="AP131" i="18"/>
  <c r="AP143" i="18"/>
  <c r="AP145" i="18"/>
  <c r="AP147" i="18"/>
  <c r="AP125" i="18"/>
  <c r="AP138" i="18"/>
  <c r="AP141" i="18"/>
  <c r="AP146" i="18"/>
  <c r="AP148" i="18"/>
  <c r="AP124" i="18"/>
  <c r="AP133" i="18"/>
  <c r="AP126" i="18"/>
  <c r="AP134" i="18"/>
  <c r="AP137" i="18"/>
  <c r="BN148" i="18"/>
  <c r="BN129" i="18"/>
  <c r="AZ108" i="18"/>
  <c r="AZ113" i="18"/>
  <c r="M141" i="18"/>
  <c r="M147" i="18"/>
  <c r="M143" i="18"/>
  <c r="M126" i="18"/>
  <c r="AT130" i="18"/>
  <c r="AT128" i="18"/>
  <c r="AT131" i="18"/>
  <c r="AT136" i="18"/>
  <c r="AT124" i="18"/>
  <c r="M146" i="18"/>
  <c r="M136" i="18"/>
  <c r="M148" i="18"/>
  <c r="M135" i="18"/>
  <c r="M134" i="18"/>
  <c r="M127" i="18"/>
  <c r="E140" i="18"/>
  <c r="E132" i="18"/>
  <c r="E129" i="18"/>
  <c r="E144" i="18"/>
  <c r="E124" i="18"/>
  <c r="BR141" i="18"/>
  <c r="AT142" i="18"/>
  <c r="AT127" i="18"/>
  <c r="AT137" i="18"/>
  <c r="AT145" i="18"/>
  <c r="AT126" i="18"/>
  <c r="AT125" i="18"/>
  <c r="AT108" i="18"/>
  <c r="AT113" i="18"/>
  <c r="M124" i="18"/>
  <c r="M138" i="18"/>
  <c r="M123" i="18"/>
  <c r="BR131" i="18"/>
  <c r="AT138" i="18"/>
  <c r="AT123" i="18"/>
  <c r="M132" i="18"/>
  <c r="M144" i="18"/>
  <c r="M125" i="18"/>
  <c r="M129" i="18"/>
  <c r="M128" i="18"/>
  <c r="E137" i="18"/>
  <c r="E135" i="18"/>
  <c r="E128" i="18"/>
  <c r="E138" i="18"/>
  <c r="AT139" i="18"/>
  <c r="AT147" i="18"/>
  <c r="AT148" i="18"/>
  <c r="AT144" i="18"/>
  <c r="AT146" i="18"/>
  <c r="AS56" i="18"/>
  <c r="AS57" i="18"/>
  <c r="BR140" i="18"/>
  <c r="AL56" i="18"/>
  <c r="AL57" i="18"/>
  <c r="BI108" i="18"/>
  <c r="BI113" i="18"/>
  <c r="AQ108" i="18"/>
  <c r="AQ113" i="18"/>
  <c r="AH144" i="18"/>
  <c r="AH129" i="18"/>
  <c r="AY202" i="18"/>
  <c r="AH134" i="18"/>
  <c r="AH142" i="18"/>
  <c r="AP129" i="18"/>
  <c r="U108" i="18"/>
  <c r="U113" i="18"/>
  <c r="AH146" i="18"/>
  <c r="AH123" i="18"/>
  <c r="AH141" i="18"/>
  <c r="AC108" i="18"/>
  <c r="AC113" i="18"/>
  <c r="N56" i="18"/>
  <c r="N70" i="18"/>
  <c r="N71" i="18"/>
  <c r="V56" i="18"/>
  <c r="BV108" i="18"/>
  <c r="BV113" i="18"/>
  <c r="BV110" i="18"/>
  <c r="BJ95" i="18"/>
  <c r="BJ106" i="18"/>
  <c r="BJ203" i="18"/>
  <c r="BJ81" i="18"/>
  <c r="BA110" i="18"/>
  <c r="BA128" i="18"/>
  <c r="BR136" i="18"/>
  <c r="BP110" i="18"/>
  <c r="V111" i="18"/>
  <c r="V108" i="18"/>
  <c r="V113" i="18"/>
  <c r="D202" i="18"/>
  <c r="D55" i="18"/>
  <c r="AH135" i="18"/>
  <c r="J56" i="18"/>
  <c r="J57" i="18"/>
  <c r="AH108" i="18"/>
  <c r="AH113" i="18"/>
  <c r="BR139" i="18"/>
  <c r="BR145" i="18"/>
  <c r="BR133" i="18"/>
  <c r="BR148" i="18"/>
  <c r="BR125" i="18"/>
  <c r="BR146" i="18"/>
  <c r="BR132" i="18"/>
  <c r="AH147" i="18"/>
  <c r="AH139" i="18"/>
  <c r="AH132" i="18"/>
  <c r="AH145" i="18"/>
  <c r="BR123" i="18"/>
  <c r="U110" i="18"/>
  <c r="U123" i="18"/>
  <c r="I111" i="18"/>
  <c r="AH124" i="18"/>
  <c r="AH125" i="18"/>
  <c r="AB110" i="18"/>
  <c r="AT57" i="18"/>
  <c r="AT58" i="18"/>
  <c r="AR110" i="18"/>
  <c r="AR145" i="18"/>
  <c r="Z110" i="18"/>
  <c r="Z125" i="18"/>
  <c r="Z108" i="18"/>
  <c r="Z113" i="18"/>
  <c r="BR134" i="18"/>
  <c r="BR128" i="18"/>
  <c r="BR126" i="18"/>
  <c r="BR130" i="18"/>
  <c r="BR108" i="18"/>
  <c r="BR113" i="18"/>
  <c r="BR147" i="18"/>
  <c r="BR138" i="18"/>
  <c r="BR137" i="18"/>
  <c r="BR144" i="18"/>
  <c r="BR127" i="18"/>
  <c r="AH128" i="18"/>
  <c r="AH136" i="18"/>
  <c r="AH126" i="18"/>
  <c r="AH148" i="18"/>
  <c r="AH131" i="18"/>
  <c r="AH143" i="18"/>
  <c r="BT52" i="18"/>
  <c r="AX56" i="18"/>
  <c r="AX57" i="18"/>
  <c r="T202" i="18"/>
  <c r="T55" i="18"/>
  <c r="L125" i="18"/>
  <c r="L126" i="18"/>
  <c r="L140" i="18"/>
  <c r="L136" i="18"/>
  <c r="L139" i="18"/>
  <c r="L128" i="18"/>
  <c r="L127" i="18"/>
  <c r="L130" i="18"/>
  <c r="L133" i="18"/>
  <c r="L145" i="18"/>
  <c r="L147" i="18"/>
  <c r="L134" i="18"/>
  <c r="L144" i="18"/>
  <c r="L141" i="18"/>
  <c r="L137" i="18"/>
  <c r="L131" i="18"/>
  <c r="L143" i="18"/>
  <c r="L138" i="18"/>
  <c r="L142" i="18"/>
  <c r="L129" i="18"/>
  <c r="L135" i="18"/>
  <c r="L146" i="18"/>
  <c r="L148" i="18"/>
  <c r="L123" i="18"/>
  <c r="L124" i="18"/>
  <c r="L132" i="18"/>
  <c r="AB56" i="18"/>
  <c r="AB58" i="18"/>
  <c r="BR135" i="18"/>
  <c r="BR129" i="18"/>
  <c r="K95" i="18"/>
  <c r="K106" i="18"/>
  <c r="K111" i="18"/>
  <c r="K81" i="18"/>
  <c r="K203" i="18"/>
  <c r="W55" i="18"/>
  <c r="W202" i="18"/>
  <c r="BR124" i="18"/>
  <c r="AI81" i="18"/>
  <c r="AI95" i="18"/>
  <c r="AI106" i="18"/>
  <c r="AI111" i="18"/>
  <c r="AI203" i="18"/>
  <c r="AI94" i="18"/>
  <c r="AI105" i="18"/>
  <c r="K52" i="18"/>
  <c r="M31" i="18"/>
  <c r="M52" i="18"/>
  <c r="H89" i="18"/>
  <c r="AZ110" i="18"/>
  <c r="AZ123" i="18"/>
  <c r="E134" i="18"/>
  <c r="E145" i="18"/>
  <c r="E123" i="18"/>
  <c r="E131" i="18"/>
  <c r="E139" i="18"/>
  <c r="AI52" i="18"/>
  <c r="AK31" i="18"/>
  <c r="AK52" i="18"/>
  <c r="AY95" i="18"/>
  <c r="AY106" i="18"/>
  <c r="AY203" i="18"/>
  <c r="AY81" i="18"/>
  <c r="K94" i="18"/>
  <c r="K105" i="18"/>
  <c r="AG89" i="18"/>
  <c r="S108" i="18"/>
  <c r="S113" i="18"/>
  <c r="BL110" i="18"/>
  <c r="AN110" i="18"/>
  <c r="BO81" i="18"/>
  <c r="BO95" i="18"/>
  <c r="BO106" i="18"/>
  <c r="BO203" i="18"/>
  <c r="O110" i="18"/>
  <c r="U85" i="18"/>
  <c r="U86" i="18"/>
  <c r="U91" i="18"/>
  <c r="U92" i="18"/>
  <c r="U205" i="18"/>
  <c r="U61" i="18"/>
  <c r="AM110" i="18"/>
  <c r="AG110" i="18"/>
  <c r="X95" i="18"/>
  <c r="X106" i="18"/>
  <c r="X81" i="18"/>
  <c r="X203" i="18"/>
  <c r="BU31" i="18"/>
  <c r="BU52" i="18"/>
  <c r="BS52" i="18"/>
  <c r="AF110" i="18"/>
  <c r="J58" i="18"/>
  <c r="AR58" i="18"/>
  <c r="AR57" i="18"/>
  <c r="BM202" i="18"/>
  <c r="BE108" i="18"/>
  <c r="BE113" i="18"/>
  <c r="BE110" i="18"/>
  <c r="AP31" i="18"/>
  <c r="AP52" i="18"/>
  <c r="AN52" i="18"/>
  <c r="I108" i="18"/>
  <c r="I110" i="18"/>
  <c r="AF89" i="18"/>
  <c r="T108" i="18"/>
  <c r="T113" i="18"/>
  <c r="T111" i="18"/>
  <c r="K70" i="18"/>
  <c r="K71" i="18"/>
  <c r="K56" i="18"/>
  <c r="AH59" i="18"/>
  <c r="S129" i="18"/>
  <c r="S137" i="18"/>
  <c r="S125" i="18"/>
  <c r="S124" i="18"/>
  <c r="S123" i="18"/>
  <c r="S131" i="18"/>
  <c r="S143" i="18"/>
  <c r="S126" i="18"/>
  <c r="S127" i="18"/>
  <c r="S139" i="18"/>
  <c r="S140" i="18"/>
  <c r="S141" i="18"/>
  <c r="S147" i="18"/>
  <c r="S132" i="18"/>
  <c r="S133" i="18"/>
  <c r="S134" i="18"/>
  <c r="S135" i="18"/>
  <c r="S136" i="18"/>
  <c r="S148" i="18"/>
  <c r="S128" i="18"/>
  <c r="S144" i="18"/>
  <c r="S142" i="18"/>
  <c r="S130" i="18"/>
  <c r="S138" i="18"/>
  <c r="S145" i="18"/>
  <c r="S146" i="18"/>
  <c r="AK123" i="18"/>
  <c r="AK131" i="18"/>
  <c r="AK139" i="18"/>
  <c r="AK125" i="18"/>
  <c r="AK124" i="18"/>
  <c r="AK129" i="18"/>
  <c r="AK145" i="18"/>
  <c r="AK126" i="18"/>
  <c r="AK127" i="18"/>
  <c r="AK128" i="18"/>
  <c r="AK137" i="18"/>
  <c r="AK140" i="18"/>
  <c r="AK144" i="18"/>
  <c r="AK146" i="18"/>
  <c r="AK148" i="18"/>
  <c r="AK132" i="18"/>
  <c r="AK133" i="18"/>
  <c r="AK134" i="18"/>
  <c r="AK135" i="18"/>
  <c r="AK136" i="18"/>
  <c r="AK142" i="18"/>
  <c r="AK143" i="18"/>
  <c r="AK130" i="18"/>
  <c r="AK141" i="18"/>
  <c r="AK147" i="18"/>
  <c r="AK138" i="18"/>
  <c r="Z57" i="18"/>
  <c r="Z58" i="18"/>
  <c r="AS123" i="18"/>
  <c r="AS131" i="18"/>
  <c r="AS139" i="18"/>
  <c r="AS124" i="18"/>
  <c r="AS128" i="18"/>
  <c r="AS126" i="18"/>
  <c r="AS130" i="18"/>
  <c r="AS136" i="18"/>
  <c r="AS145" i="18"/>
  <c r="AS135" i="18"/>
  <c r="AS146" i="18"/>
  <c r="AS143" i="18"/>
  <c r="AS148" i="18"/>
  <c r="AS127" i="18"/>
  <c r="AS132" i="18"/>
  <c r="AS133" i="18"/>
  <c r="AS134" i="18"/>
  <c r="AS147" i="18"/>
  <c r="AS137" i="18"/>
  <c r="AS138" i="18"/>
  <c r="AS129" i="18"/>
  <c r="AS140" i="18"/>
  <c r="AS125" i="18"/>
  <c r="AS141" i="18"/>
  <c r="AS142" i="18"/>
  <c r="AS144" i="18"/>
  <c r="AN55" i="18"/>
  <c r="AN70" i="18"/>
  <c r="AN71" i="18"/>
  <c r="AN202" i="18"/>
  <c r="AR134" i="18"/>
  <c r="AR131" i="18"/>
  <c r="AR132" i="18"/>
  <c r="AR126" i="18"/>
  <c r="AR135" i="18"/>
  <c r="AR124" i="18"/>
  <c r="AR148" i="18"/>
  <c r="AR137" i="18"/>
  <c r="AR143" i="18"/>
  <c r="AR129" i="18"/>
  <c r="AR144" i="18"/>
  <c r="AR130" i="18"/>
  <c r="AR128" i="18"/>
  <c r="Q110" i="18"/>
  <c r="Q108" i="18"/>
  <c r="Q113" i="18"/>
  <c r="BA123" i="18"/>
  <c r="BA139" i="18"/>
  <c r="BA125" i="18"/>
  <c r="BA145" i="18"/>
  <c r="BA136" i="18"/>
  <c r="BA147" i="18"/>
  <c r="BA129" i="18"/>
  <c r="BA137" i="18"/>
  <c r="BA126" i="18"/>
  <c r="BA132" i="18"/>
  <c r="BA146" i="18"/>
  <c r="BA140" i="18"/>
  <c r="BA135" i="18"/>
  <c r="AY56" i="18"/>
  <c r="AY70" i="18"/>
  <c r="AY71" i="18"/>
  <c r="AF55" i="18"/>
  <c r="AF70" i="18"/>
  <c r="AF71" i="18"/>
  <c r="AF202" i="18"/>
  <c r="AJ111" i="18"/>
  <c r="AJ108" i="18"/>
  <c r="AJ113" i="18"/>
  <c r="AQ129" i="18"/>
  <c r="AQ137" i="18"/>
  <c r="AQ127" i="18"/>
  <c r="AQ124" i="18"/>
  <c r="AQ135" i="18"/>
  <c r="AQ140" i="18"/>
  <c r="AQ143" i="18"/>
  <c r="AQ128" i="18"/>
  <c r="AQ130" i="18"/>
  <c r="AQ133" i="18"/>
  <c r="AQ123" i="18"/>
  <c r="AQ126" i="18"/>
  <c r="AQ134" i="18"/>
  <c r="AQ142" i="18"/>
  <c r="AQ136" i="18"/>
  <c r="AQ125" i="18"/>
  <c r="AQ141" i="18"/>
  <c r="AQ144" i="18"/>
  <c r="AQ146" i="18"/>
  <c r="AQ148" i="18"/>
  <c r="AQ132" i="18"/>
  <c r="AQ138" i="18"/>
  <c r="AQ147" i="18"/>
  <c r="AQ145" i="18"/>
  <c r="AQ131" i="18"/>
  <c r="AQ139" i="18"/>
  <c r="AV95" i="18"/>
  <c r="AV106" i="18"/>
  <c r="AV81" i="18"/>
  <c r="AV203" i="18"/>
  <c r="BT81" i="18"/>
  <c r="BT95" i="18"/>
  <c r="BT106" i="18"/>
  <c r="BT203" i="18"/>
  <c r="Q55" i="18"/>
  <c r="Q202" i="18"/>
  <c r="AM89" i="18"/>
  <c r="P55" i="18"/>
  <c r="P70" i="18"/>
  <c r="P71" i="18"/>
  <c r="P202" i="18"/>
  <c r="AU95" i="18"/>
  <c r="AU106" i="18"/>
  <c r="AU111" i="18"/>
  <c r="AU81" i="18"/>
  <c r="AU203" i="18"/>
  <c r="AU55" i="18"/>
  <c r="AU70" i="18"/>
  <c r="AU71" i="18"/>
  <c r="AU202" i="18"/>
  <c r="BA70" i="18"/>
  <c r="BA71" i="18"/>
  <c r="BA56" i="18"/>
  <c r="H55" i="18"/>
  <c r="H70" i="18"/>
  <c r="H71" i="18"/>
  <c r="H202" i="18"/>
  <c r="AO108" i="18"/>
  <c r="AO113" i="18"/>
  <c r="AO110" i="18"/>
  <c r="I55" i="18"/>
  <c r="I202" i="18"/>
  <c r="AA56" i="18"/>
  <c r="AA70" i="18"/>
  <c r="AA71" i="18"/>
  <c r="AL58" i="18"/>
  <c r="BH111" i="18"/>
  <c r="BH108" i="18"/>
  <c r="BH113" i="18"/>
  <c r="AF81" i="18"/>
  <c r="AF95" i="18"/>
  <c r="AF106" i="18"/>
  <c r="AF111" i="18"/>
  <c r="AF203" i="18"/>
  <c r="E59" i="18"/>
  <c r="AI70" i="18"/>
  <c r="AI71" i="18"/>
  <c r="AI56" i="18"/>
  <c r="BK81" i="18"/>
  <c r="BK95" i="18"/>
  <c r="BK106" i="18"/>
  <c r="BK111" i="18"/>
  <c r="BK203" i="18"/>
  <c r="R31" i="18"/>
  <c r="R52" i="18"/>
  <c r="P52" i="18"/>
  <c r="AW31" i="18"/>
  <c r="AW52" i="18"/>
  <c r="AU52" i="18"/>
  <c r="BB111" i="18"/>
  <c r="BB108" i="18"/>
  <c r="BB113" i="18"/>
  <c r="H81" i="18"/>
  <c r="H203" i="18"/>
  <c r="AS58" i="18"/>
  <c r="BS202" i="18"/>
  <c r="AO55" i="18"/>
  <c r="AO202" i="18"/>
  <c r="W110" i="18"/>
  <c r="W108" i="18"/>
  <c r="W113" i="18"/>
  <c r="AZ70" i="18"/>
  <c r="AZ71" i="18"/>
  <c r="AZ56" i="18"/>
  <c r="BL81" i="18"/>
  <c r="BL95" i="18"/>
  <c r="BL106" i="18"/>
  <c r="BL203" i="18"/>
  <c r="BE55" i="18"/>
  <c r="BE202" i="18"/>
  <c r="Y111" i="18"/>
  <c r="Y108" i="18"/>
  <c r="Y113" i="18"/>
  <c r="AX108" i="18"/>
  <c r="AX113" i="18"/>
  <c r="AX111" i="18"/>
  <c r="N142" i="18"/>
  <c r="N126" i="18"/>
  <c r="N131" i="18"/>
  <c r="N147" i="18"/>
  <c r="N148" i="18"/>
  <c r="N135" i="18"/>
  <c r="N141" i="18"/>
  <c r="N138" i="18"/>
  <c r="N145" i="18"/>
  <c r="N129" i="18"/>
  <c r="N144" i="18"/>
  <c r="N123" i="18"/>
  <c r="N139" i="18"/>
  <c r="N125" i="18"/>
  <c r="N143" i="18"/>
  <c r="N124" i="18"/>
  <c r="N136" i="18"/>
  <c r="N130" i="18"/>
  <c r="N140" i="18"/>
  <c r="N127" i="18"/>
  <c r="N132" i="18"/>
  <c r="N137" i="18"/>
  <c r="N146" i="18"/>
  <c r="N134" i="18"/>
  <c r="N128" i="18"/>
  <c r="N133" i="18"/>
  <c r="BP111" i="18"/>
  <c r="BP108" i="18"/>
  <c r="BP113" i="18"/>
  <c r="AU110" i="18"/>
  <c r="AL111" i="18"/>
  <c r="AL108" i="18"/>
  <c r="AL113" i="18"/>
  <c r="BC81" i="18"/>
  <c r="BC95" i="18"/>
  <c r="BC106" i="18"/>
  <c r="BC203" i="18"/>
  <c r="AZ137" i="18"/>
  <c r="AZ141" i="18"/>
  <c r="AZ133" i="18"/>
  <c r="AZ148" i="18"/>
  <c r="AZ126" i="18"/>
  <c r="AZ125" i="18"/>
  <c r="AZ146" i="18"/>
  <c r="AZ142" i="18"/>
  <c r="AZ130" i="18"/>
  <c r="AZ138" i="18"/>
  <c r="AZ132" i="18"/>
  <c r="AZ135" i="18"/>
  <c r="AZ140" i="18"/>
  <c r="J148" i="18"/>
  <c r="J145" i="18"/>
  <c r="J146" i="18"/>
  <c r="J127" i="18"/>
  <c r="J140" i="18"/>
  <c r="J143" i="18"/>
  <c r="J134" i="18"/>
  <c r="J135" i="18"/>
  <c r="J138" i="18"/>
  <c r="J141" i="18"/>
  <c r="J133" i="18"/>
  <c r="J144" i="18"/>
  <c r="J130" i="18"/>
  <c r="J139" i="18"/>
  <c r="J126" i="18"/>
  <c r="J123" i="18"/>
  <c r="J129" i="18"/>
  <c r="J131" i="18"/>
  <c r="J128" i="18"/>
  <c r="J132" i="18"/>
  <c r="J136" i="18"/>
  <c r="J142" i="18"/>
  <c r="J137" i="18"/>
  <c r="J125" i="18"/>
  <c r="J147" i="18"/>
  <c r="J124" i="18"/>
  <c r="C117" i="18"/>
  <c r="I117" i="18"/>
  <c r="C116" i="18"/>
  <c r="AA129" i="18"/>
  <c r="AA137" i="18"/>
  <c r="AA124" i="18"/>
  <c r="AA123" i="18"/>
  <c r="AA128" i="18"/>
  <c r="AA126" i="18"/>
  <c r="AA136" i="18"/>
  <c r="AA143" i="18"/>
  <c r="AA146" i="18"/>
  <c r="AA148" i="18"/>
  <c r="AA125" i="18"/>
  <c r="AA138" i="18"/>
  <c r="AA139" i="18"/>
  <c r="AA147" i="18"/>
  <c r="AA142" i="18"/>
  <c r="AA130" i="18"/>
  <c r="AA131" i="18"/>
  <c r="AA140" i="18"/>
  <c r="AA127" i="18"/>
  <c r="AA134" i="18"/>
  <c r="AA141" i="18"/>
  <c r="AA135" i="18"/>
  <c r="AA145" i="18"/>
  <c r="AA132" i="18"/>
  <c r="AA133" i="18"/>
  <c r="AA144" i="18"/>
  <c r="O81" i="18"/>
  <c r="O95" i="18"/>
  <c r="O106" i="18"/>
  <c r="O111" i="18"/>
  <c r="O203" i="18"/>
  <c r="BI123" i="18"/>
  <c r="BI131" i="18"/>
  <c r="BI139" i="18"/>
  <c r="BI127" i="18"/>
  <c r="BI124" i="18"/>
  <c r="BI129" i="18"/>
  <c r="BI135" i="18"/>
  <c r="BI140" i="18"/>
  <c r="BI145" i="18"/>
  <c r="BI138" i="18"/>
  <c r="BI144" i="18"/>
  <c r="BI125" i="18"/>
  <c r="BI130" i="18"/>
  <c r="BI132" i="18"/>
  <c r="BI133" i="18"/>
  <c r="BI134" i="18"/>
  <c r="BI143" i="18"/>
  <c r="BI146" i="18"/>
  <c r="BI126" i="18"/>
  <c r="BI128" i="18"/>
  <c r="BI137" i="18"/>
  <c r="BI142" i="18"/>
  <c r="BI148" i="18"/>
  <c r="BI147" i="18"/>
  <c r="BI136" i="18"/>
  <c r="BI141" i="18"/>
  <c r="BD55" i="18"/>
  <c r="BD70" i="18"/>
  <c r="BD71" i="18"/>
  <c r="BD202" i="18"/>
  <c r="AM55" i="18"/>
  <c r="AM70" i="18"/>
  <c r="AM71" i="18"/>
  <c r="AM202" i="18"/>
  <c r="BK202" i="18"/>
  <c r="P95" i="18"/>
  <c r="P106" i="18"/>
  <c r="P111" i="18"/>
  <c r="P81" i="18"/>
  <c r="P203" i="18"/>
  <c r="AC123" i="18"/>
  <c r="AC131" i="18"/>
  <c r="AC139" i="18"/>
  <c r="AC126" i="18"/>
  <c r="AC125" i="18"/>
  <c r="AC124" i="18"/>
  <c r="AC129" i="18"/>
  <c r="AC127" i="18"/>
  <c r="AC132" i="18"/>
  <c r="AC137" i="18"/>
  <c r="AC145" i="18"/>
  <c r="AC128" i="18"/>
  <c r="AC130" i="18"/>
  <c r="AC138" i="18"/>
  <c r="AC140" i="18"/>
  <c r="AC141" i="18"/>
  <c r="AC142" i="18"/>
  <c r="AC143" i="18"/>
  <c r="AC134" i="18"/>
  <c r="AC146" i="18"/>
  <c r="AC135" i="18"/>
  <c r="AC144" i="18"/>
  <c r="AC133" i="18"/>
  <c r="AC136" i="18"/>
  <c r="AC147" i="18"/>
  <c r="AC148" i="18"/>
  <c r="BF111" i="18"/>
  <c r="BF108" i="18"/>
  <c r="BF113" i="18"/>
  <c r="R111" i="18"/>
  <c r="R108" i="18"/>
  <c r="R113" i="18"/>
  <c r="AG81" i="18"/>
  <c r="AG95" i="18"/>
  <c r="AG106" i="18"/>
  <c r="AG111" i="18"/>
  <c r="AG203" i="18"/>
  <c r="AG55" i="18"/>
  <c r="AG70" i="18"/>
  <c r="AG71" i="18"/>
  <c r="AG202" i="18"/>
  <c r="BN31" i="18"/>
  <c r="BN52" i="18"/>
  <c r="BL52" i="18"/>
  <c r="BU111" i="18"/>
  <c r="BU108" i="18"/>
  <c r="BU113" i="18"/>
  <c r="BS81" i="18"/>
  <c r="BS95" i="18"/>
  <c r="BS106" i="18"/>
  <c r="BS111" i="18"/>
  <c r="BS203" i="18"/>
  <c r="BL202" i="18"/>
  <c r="O55" i="18"/>
  <c r="O70" i="18"/>
  <c r="O71" i="18"/>
  <c r="O202" i="18"/>
  <c r="AW111" i="18"/>
  <c r="AW108" i="18"/>
  <c r="AW113" i="18"/>
  <c r="BD95" i="18"/>
  <c r="BD106" i="18"/>
  <c r="BD56" i="18"/>
  <c r="BD81" i="18"/>
  <c r="BD203" i="18"/>
  <c r="AM81" i="18"/>
  <c r="AM95" i="18"/>
  <c r="AM106" i="18"/>
  <c r="AM111" i="18"/>
  <c r="AM203" i="18"/>
  <c r="AC57" i="18"/>
  <c r="AC58" i="18"/>
  <c r="U145" i="18"/>
  <c r="U146" i="18"/>
  <c r="U137" i="18"/>
  <c r="AN56" i="18"/>
  <c r="AN81" i="18"/>
  <c r="AN95" i="18"/>
  <c r="AN106" i="18"/>
  <c r="AN203" i="18"/>
  <c r="AB111" i="18"/>
  <c r="AB108" i="18"/>
  <c r="AB113" i="18"/>
  <c r="U141" i="18"/>
  <c r="U126" i="18"/>
  <c r="BA148" i="18"/>
  <c r="BA144" i="18"/>
  <c r="BA127" i="18"/>
  <c r="BA130" i="18"/>
  <c r="BA142" i="18"/>
  <c r="BA141" i="18"/>
  <c r="BA131" i="18"/>
  <c r="AT59" i="18"/>
  <c r="V58" i="18"/>
  <c r="V57" i="18"/>
  <c r="V59" i="18"/>
  <c r="N57" i="18"/>
  <c r="N58" i="18"/>
  <c r="N59" i="18"/>
  <c r="U138" i="18"/>
  <c r="AU108" i="18"/>
  <c r="AU113" i="18"/>
  <c r="BA134" i="18"/>
  <c r="BA143" i="18"/>
  <c r="BA138" i="18"/>
  <c r="BA124" i="18"/>
  <c r="BA133" i="18"/>
  <c r="U134" i="18"/>
  <c r="U143" i="18"/>
  <c r="U133" i="18"/>
  <c r="BJ111" i="18"/>
  <c r="BJ108" i="18"/>
  <c r="BJ113" i="18"/>
  <c r="U129" i="18"/>
  <c r="U144" i="18"/>
  <c r="U142" i="18"/>
  <c r="U140" i="18"/>
  <c r="U132" i="18"/>
  <c r="U125" i="18"/>
  <c r="U131" i="18"/>
  <c r="AB57" i="18"/>
  <c r="AZ129" i="18"/>
  <c r="AZ127" i="18"/>
  <c r="AZ136" i="18"/>
  <c r="AZ143" i="18"/>
  <c r="AZ145" i="18"/>
  <c r="AZ139" i="18"/>
  <c r="AX58" i="18"/>
  <c r="AR123" i="18"/>
  <c r="AR141" i="18"/>
  <c r="AR136" i="18"/>
  <c r="AR139" i="18"/>
  <c r="AR147" i="18"/>
  <c r="AR127" i="18"/>
  <c r="T70" i="18"/>
  <c r="T71" i="18"/>
  <c r="T56" i="18"/>
  <c r="BV128" i="18"/>
  <c r="BV133" i="18"/>
  <c r="BV124" i="18"/>
  <c r="BV148" i="18"/>
  <c r="BV145" i="18"/>
  <c r="BV137" i="18"/>
  <c r="BV130" i="18"/>
  <c r="BV135" i="18"/>
  <c r="BV146" i="18"/>
  <c r="BV131" i="18"/>
  <c r="BV129" i="18"/>
  <c r="BV141" i="18"/>
  <c r="BV139" i="18"/>
  <c r="BV123" i="18"/>
  <c r="BV126" i="18"/>
  <c r="BV138" i="18"/>
  <c r="BV147" i="18"/>
  <c r="BV143" i="18"/>
  <c r="BV144" i="18"/>
  <c r="BV125" i="18"/>
  <c r="BV132" i="18"/>
  <c r="BV136" i="18"/>
  <c r="BV142" i="18"/>
  <c r="BV140" i="18"/>
  <c r="BV134" i="18"/>
  <c r="BV127" i="18"/>
  <c r="Z126" i="18"/>
  <c r="Z130" i="18"/>
  <c r="Z127" i="18"/>
  <c r="Z141" i="18"/>
  <c r="Z128" i="18"/>
  <c r="Z142" i="18"/>
  <c r="Z136" i="18"/>
  <c r="Z133" i="18"/>
  <c r="Z124" i="18"/>
  <c r="Z140" i="18"/>
  <c r="Z147" i="18"/>
  <c r="Z139" i="18"/>
  <c r="Z129" i="18"/>
  <c r="Z137" i="18"/>
  <c r="Z148" i="18"/>
  <c r="Z145" i="18"/>
  <c r="Z138" i="18"/>
  <c r="Z135" i="18"/>
  <c r="Z146" i="18"/>
  <c r="Z134" i="18"/>
  <c r="Z143" i="18"/>
  <c r="Z144" i="18"/>
  <c r="Z132" i="18"/>
  <c r="Z123" i="18"/>
  <c r="Z131" i="18"/>
  <c r="D70" i="18"/>
  <c r="D71" i="18"/>
  <c r="D56" i="18"/>
  <c r="U135" i="18"/>
  <c r="U127" i="18"/>
  <c r="U139" i="18"/>
  <c r="U128" i="18"/>
  <c r="U136" i="18"/>
  <c r="U148" i="18"/>
  <c r="U147" i="18"/>
  <c r="U124" i="18"/>
  <c r="U130" i="18"/>
  <c r="AZ144" i="18"/>
  <c r="AZ124" i="18"/>
  <c r="AZ128" i="18"/>
  <c r="AZ147" i="18"/>
  <c r="AZ131" i="18"/>
  <c r="AZ134" i="18"/>
  <c r="AR125" i="18"/>
  <c r="AR138" i="18"/>
  <c r="AR140" i="18"/>
  <c r="AR146" i="18"/>
  <c r="AR142" i="18"/>
  <c r="AR133" i="18"/>
  <c r="V146" i="18"/>
  <c r="V133" i="18"/>
  <c r="V138" i="18"/>
  <c r="V139" i="18"/>
  <c r="V142" i="18"/>
  <c r="V131" i="18"/>
  <c r="V130" i="18"/>
  <c r="V135" i="18"/>
  <c r="V126" i="18"/>
  <c r="V141" i="18"/>
  <c r="V127" i="18"/>
  <c r="V148" i="18"/>
  <c r="V144" i="18"/>
  <c r="V129" i="18"/>
  <c r="V147" i="18"/>
  <c r="V143" i="18"/>
  <c r="V125" i="18"/>
  <c r="V134" i="18"/>
  <c r="V137" i="18"/>
  <c r="V123" i="18"/>
  <c r="V136" i="18"/>
  <c r="V132" i="18"/>
  <c r="V124" i="18"/>
  <c r="V145" i="18"/>
  <c r="V140" i="18"/>
  <c r="V128" i="18"/>
  <c r="AB59" i="18"/>
  <c r="AB61" i="18"/>
  <c r="AB62" i="18"/>
  <c r="AR59" i="18"/>
  <c r="AR61" i="18"/>
  <c r="AR76" i="18"/>
  <c r="W70" i="18"/>
  <c r="W71" i="18"/>
  <c r="W56" i="18"/>
  <c r="AG56" i="18"/>
  <c r="AG58" i="18"/>
  <c r="AS59" i="18"/>
  <c r="AS61" i="18"/>
  <c r="AS62" i="18"/>
  <c r="BO111" i="18"/>
  <c r="BO108" i="18"/>
  <c r="BO113" i="18"/>
  <c r="AY111" i="18"/>
  <c r="AY108" i="18"/>
  <c r="AY113" i="18"/>
  <c r="AI110" i="18"/>
  <c r="AI108" i="18"/>
  <c r="AI113" i="18"/>
  <c r="AX59" i="18"/>
  <c r="AX61" i="18"/>
  <c r="AX67" i="18"/>
  <c r="AM108" i="18"/>
  <c r="AM113" i="18"/>
  <c r="K108" i="18"/>
  <c r="K113" i="18"/>
  <c r="K110" i="18"/>
  <c r="AS67" i="18"/>
  <c r="AN111" i="18"/>
  <c r="AN108" i="18"/>
  <c r="AN113" i="18"/>
  <c r="BE70" i="18"/>
  <c r="BE71" i="18"/>
  <c r="BE56" i="18"/>
  <c r="AF56" i="18"/>
  <c r="AJ140" i="18"/>
  <c r="AJ148" i="18"/>
  <c r="AJ141" i="18"/>
  <c r="AJ143" i="18"/>
  <c r="AJ145" i="18"/>
  <c r="AJ147" i="18"/>
  <c r="AJ137" i="18"/>
  <c r="AJ142" i="18"/>
  <c r="AJ131" i="18"/>
  <c r="AJ133" i="18"/>
  <c r="AJ139" i="18"/>
  <c r="AJ129" i="18"/>
  <c r="AJ134" i="18"/>
  <c r="AJ132" i="18"/>
  <c r="AJ135" i="18"/>
  <c r="AJ130" i="18"/>
  <c r="AJ125" i="18"/>
  <c r="AJ146" i="18"/>
  <c r="AJ138" i="18"/>
  <c r="AJ127" i="18"/>
  <c r="AJ124" i="18"/>
  <c r="AJ123" i="18"/>
  <c r="AJ128" i="18"/>
  <c r="AJ126" i="18"/>
  <c r="AJ136" i="18"/>
  <c r="AJ144" i="18"/>
  <c r="AY58" i="18"/>
  <c r="AY57" i="18"/>
  <c r="J59" i="18"/>
  <c r="AG108" i="18"/>
  <c r="AG113" i="18"/>
  <c r="O125" i="18"/>
  <c r="O133" i="18"/>
  <c r="O141" i="18"/>
  <c r="O127" i="18"/>
  <c r="O123" i="18"/>
  <c r="O129" i="18"/>
  <c r="O135" i="18"/>
  <c r="O139" i="18"/>
  <c r="O147" i="18"/>
  <c r="O130" i="18"/>
  <c r="O144" i="18"/>
  <c r="O138" i="18"/>
  <c r="O145" i="18"/>
  <c r="O146" i="18"/>
  <c r="O143" i="18"/>
  <c r="O124" i="18"/>
  <c r="O131" i="18"/>
  <c r="O132" i="18"/>
  <c r="O142" i="18"/>
  <c r="O126" i="18"/>
  <c r="O136" i="18"/>
  <c r="O148" i="18"/>
  <c r="O134" i="18"/>
  <c r="O137" i="18"/>
  <c r="O128" i="18"/>
  <c r="O140" i="18"/>
  <c r="AW125" i="18"/>
  <c r="AW140" i="18"/>
  <c r="AW148" i="18"/>
  <c r="AW130" i="18"/>
  <c r="AW129" i="18"/>
  <c r="AW133" i="18"/>
  <c r="AW137" i="18"/>
  <c r="AW141" i="18"/>
  <c r="AW134" i="18"/>
  <c r="AW146" i="18"/>
  <c r="AW128" i="18"/>
  <c r="AW147" i="18"/>
  <c r="AW142" i="18"/>
  <c r="AW136" i="18"/>
  <c r="AW138" i="18"/>
  <c r="AW145" i="18"/>
  <c r="AW135" i="18"/>
  <c r="AW143" i="18"/>
  <c r="AW132" i="18"/>
  <c r="AW144" i="18"/>
  <c r="AW126" i="18"/>
  <c r="AW139" i="18"/>
  <c r="AW123" i="18"/>
  <c r="AW127" i="18"/>
  <c r="AW124" i="18"/>
  <c r="AW131" i="18"/>
  <c r="AL138" i="18"/>
  <c r="AL139" i="18"/>
  <c r="AL128" i="18"/>
  <c r="AL135" i="18"/>
  <c r="AL133" i="18"/>
  <c r="AL145" i="18"/>
  <c r="AL136" i="18"/>
  <c r="AL144" i="18"/>
  <c r="AL130" i="18"/>
  <c r="AL134" i="18"/>
  <c r="AL143" i="18"/>
  <c r="AL141" i="18"/>
  <c r="AL147" i="18"/>
  <c r="AL148" i="18"/>
  <c r="AL125" i="18"/>
  <c r="AL129" i="18"/>
  <c r="AL123" i="18"/>
  <c r="AL124" i="18"/>
  <c r="AL131" i="18"/>
  <c r="AL132" i="18"/>
  <c r="AL137" i="18"/>
  <c r="AL140" i="18"/>
  <c r="AL146" i="18"/>
  <c r="AL142" i="18"/>
  <c r="AL126" i="18"/>
  <c r="AL127" i="18"/>
  <c r="Z59" i="18"/>
  <c r="T128" i="18"/>
  <c r="T131" i="18"/>
  <c r="T142" i="18"/>
  <c r="T133" i="18"/>
  <c r="T134" i="18"/>
  <c r="T135" i="18"/>
  <c r="T136" i="18"/>
  <c r="T139" i="18"/>
  <c r="T145" i="18"/>
  <c r="T146" i="18"/>
  <c r="T141" i="18"/>
  <c r="T123" i="18"/>
  <c r="T140" i="18"/>
  <c r="T148" i="18"/>
  <c r="T143" i="18"/>
  <c r="T147" i="18"/>
  <c r="T132" i="18"/>
  <c r="T144" i="18"/>
  <c r="T130" i="18"/>
  <c r="T137" i="18"/>
  <c r="T138" i="18"/>
  <c r="T125" i="18"/>
  <c r="T124" i="18"/>
  <c r="T127" i="18"/>
  <c r="T129" i="18"/>
  <c r="T126" i="18"/>
  <c r="BE127" i="18"/>
  <c r="BE135" i="18"/>
  <c r="BE126" i="18"/>
  <c r="BE125" i="18"/>
  <c r="BE124" i="18"/>
  <c r="BE132" i="18"/>
  <c r="BE128" i="18"/>
  <c r="BE130" i="18"/>
  <c r="BE131" i="18"/>
  <c r="BE146" i="18"/>
  <c r="BE133" i="18"/>
  <c r="BE134" i="18"/>
  <c r="BE144" i="18"/>
  <c r="BE145" i="18"/>
  <c r="BE137" i="18"/>
  <c r="BE140" i="18"/>
  <c r="BE136" i="18"/>
  <c r="BE139" i="18"/>
  <c r="BE142" i="18"/>
  <c r="BE143" i="18"/>
  <c r="BE123" i="18"/>
  <c r="BE141" i="18"/>
  <c r="BE147" i="18"/>
  <c r="BE148" i="18"/>
  <c r="BE138" i="18"/>
  <c r="BE129" i="18"/>
  <c r="AG127" i="18"/>
  <c r="AG135" i="18"/>
  <c r="AG123" i="18"/>
  <c r="AG129" i="18"/>
  <c r="AG139" i="18"/>
  <c r="AG133" i="18"/>
  <c r="AG144" i="18"/>
  <c r="AG130" i="18"/>
  <c r="AG131" i="18"/>
  <c r="AG132" i="18"/>
  <c r="AG134" i="18"/>
  <c r="AG142" i="18"/>
  <c r="AG126" i="18"/>
  <c r="AG137" i="18"/>
  <c r="AG138" i="18"/>
  <c r="AG140" i="18"/>
  <c r="AG146" i="18"/>
  <c r="AG147" i="18"/>
  <c r="AG124" i="18"/>
  <c r="AG145" i="18"/>
  <c r="AG136" i="18"/>
  <c r="AG128" i="18"/>
  <c r="AG141" i="18"/>
  <c r="AG148" i="18"/>
  <c r="AG125" i="18"/>
  <c r="AG143" i="18"/>
  <c r="BU138" i="18"/>
  <c r="BU145" i="18"/>
  <c r="BU127" i="18"/>
  <c r="BU132" i="18"/>
  <c r="BU134" i="18"/>
  <c r="BU135" i="18"/>
  <c r="BU146" i="18"/>
  <c r="BU143" i="18"/>
  <c r="BU124" i="18"/>
  <c r="BU140" i="18"/>
  <c r="BU144" i="18"/>
  <c r="BU123" i="18"/>
  <c r="BU129" i="18"/>
  <c r="BU148" i="18"/>
  <c r="BU126" i="18"/>
  <c r="BU141" i="18"/>
  <c r="BU136" i="18"/>
  <c r="BU131" i="18"/>
  <c r="BU139" i="18"/>
  <c r="BU125" i="18"/>
  <c r="BU147" i="18"/>
  <c r="BU128" i="18"/>
  <c r="BU133" i="18"/>
  <c r="BU137" i="18"/>
  <c r="BU130" i="18"/>
  <c r="BU142" i="18"/>
  <c r="AX123" i="18"/>
  <c r="AX125" i="18"/>
  <c r="AX129" i="18"/>
  <c r="AX131" i="18"/>
  <c r="AX132" i="18"/>
  <c r="AX133" i="18"/>
  <c r="AX143" i="18"/>
  <c r="AX144" i="18"/>
  <c r="AX145" i="18"/>
  <c r="AX148" i="18"/>
  <c r="AX137" i="18"/>
  <c r="AX135" i="18"/>
  <c r="AX146" i="18"/>
  <c r="AX147" i="18"/>
  <c r="AX124" i="18"/>
  <c r="AX130" i="18"/>
  <c r="AX126" i="18"/>
  <c r="AX142" i="18"/>
  <c r="AX139" i="18"/>
  <c r="AX134" i="18"/>
  <c r="AX141" i="18"/>
  <c r="AX140" i="18"/>
  <c r="AX138" i="18"/>
  <c r="AX128" i="18"/>
  <c r="AX127" i="18"/>
  <c r="AX136" i="18"/>
  <c r="AV111" i="18"/>
  <c r="AV108" i="18"/>
  <c r="AV113" i="18"/>
  <c r="AM125" i="18"/>
  <c r="AM133" i="18"/>
  <c r="AM141" i="18"/>
  <c r="AM126" i="18"/>
  <c r="AM130" i="18"/>
  <c r="AM124" i="18"/>
  <c r="AM132" i="18"/>
  <c r="AM147" i="18"/>
  <c r="AM123" i="18"/>
  <c r="AM138" i="18"/>
  <c r="AM139" i="18"/>
  <c r="AM131" i="18"/>
  <c r="AM143" i="18"/>
  <c r="AM134" i="18"/>
  <c r="AM135" i="18"/>
  <c r="AM136" i="18"/>
  <c r="AM148" i="18"/>
  <c r="AM145" i="18"/>
  <c r="AM128" i="18"/>
  <c r="AM142" i="18"/>
  <c r="AM129" i="18"/>
  <c r="AM140" i="18"/>
  <c r="AM137" i="18"/>
  <c r="AM146" i="18"/>
  <c r="AM127" i="18"/>
  <c r="AM144" i="18"/>
  <c r="AB128" i="18"/>
  <c r="AB137" i="18"/>
  <c r="AB148" i="18"/>
  <c r="AB127" i="18"/>
  <c r="AB141" i="18"/>
  <c r="AB132" i="18"/>
  <c r="AB133" i="18"/>
  <c r="AB134" i="18"/>
  <c r="AB135" i="18"/>
  <c r="AB136" i="18"/>
  <c r="AB147" i="18"/>
  <c r="AB140" i="18"/>
  <c r="AB143" i="18"/>
  <c r="AB126" i="18"/>
  <c r="AB142" i="18"/>
  <c r="AB146" i="18"/>
  <c r="AB139" i="18"/>
  <c r="AB145" i="18"/>
  <c r="AB144" i="18"/>
  <c r="AB130" i="18"/>
  <c r="AB138" i="18"/>
  <c r="AB124" i="18"/>
  <c r="AB129" i="18"/>
  <c r="AB123" i="18"/>
  <c r="AB131" i="18"/>
  <c r="AB125" i="18"/>
  <c r="BL111" i="18"/>
  <c r="BL108" i="18"/>
  <c r="BL113" i="18"/>
  <c r="E85" i="18"/>
  <c r="E86" i="18"/>
  <c r="E91" i="18"/>
  <c r="E92" i="18"/>
  <c r="E205" i="18"/>
  <c r="E61" i="18"/>
  <c r="I56" i="18"/>
  <c r="I70" i="18"/>
  <c r="I71" i="18"/>
  <c r="BA58" i="18"/>
  <c r="BA57" i="18"/>
  <c r="AH85" i="18"/>
  <c r="AH86" i="18"/>
  <c r="AH91" i="18"/>
  <c r="AH92" i="18"/>
  <c r="AH205" i="18"/>
  <c r="AH61" i="18"/>
  <c r="AF126" i="18"/>
  <c r="AF134" i="18"/>
  <c r="AF127" i="18"/>
  <c r="AF148" i="18"/>
  <c r="AF132" i="18"/>
  <c r="AF124" i="18"/>
  <c r="AF129" i="18"/>
  <c r="AF133" i="18"/>
  <c r="AF142" i="18"/>
  <c r="AF139" i="18"/>
  <c r="AF141" i="18"/>
  <c r="AF143" i="18"/>
  <c r="AF144" i="18"/>
  <c r="AF145" i="18"/>
  <c r="AF136" i="18"/>
  <c r="AF137" i="18"/>
  <c r="AF128" i="18"/>
  <c r="AF131" i="18"/>
  <c r="AF123" i="18"/>
  <c r="AF130" i="18"/>
  <c r="AF140" i="18"/>
  <c r="AF147" i="18"/>
  <c r="AF138" i="18"/>
  <c r="AF146" i="18"/>
  <c r="AF125" i="18"/>
  <c r="AF135" i="18"/>
  <c r="X111" i="18"/>
  <c r="X108" i="18"/>
  <c r="X113" i="18"/>
  <c r="U62" i="18"/>
  <c r="U76" i="18"/>
  <c r="U67" i="18"/>
  <c r="U199" i="18"/>
  <c r="P56" i="18"/>
  <c r="BC111" i="18"/>
  <c r="BC108" i="18"/>
  <c r="BC113" i="18"/>
  <c r="BP131" i="18"/>
  <c r="BP132" i="18"/>
  <c r="BP133" i="18"/>
  <c r="BP135" i="18"/>
  <c r="BP136" i="18"/>
  <c r="BP146" i="18"/>
  <c r="BP148" i="18"/>
  <c r="BP125" i="18"/>
  <c r="BP140" i="18"/>
  <c r="BP129" i="18"/>
  <c r="BP141" i="18"/>
  <c r="BP139" i="18"/>
  <c r="BP142" i="18"/>
  <c r="BP147" i="18"/>
  <c r="BP145" i="18"/>
  <c r="BP123" i="18"/>
  <c r="BP137" i="18"/>
  <c r="BP127" i="18"/>
  <c r="BP143" i="18"/>
  <c r="BP124" i="18"/>
  <c r="BP134" i="18"/>
  <c r="BP126" i="18"/>
  <c r="BP128" i="18"/>
  <c r="BP144" i="18"/>
  <c r="BP130" i="18"/>
  <c r="BP138" i="18"/>
  <c r="AO70" i="18"/>
  <c r="AO71" i="18"/>
  <c r="AO56" i="18"/>
  <c r="H56" i="18"/>
  <c r="BH138" i="18"/>
  <c r="BH135" i="18"/>
  <c r="BH148" i="18"/>
  <c r="BH128" i="18"/>
  <c r="BH144" i="18"/>
  <c r="BH137" i="18"/>
  <c r="BH124" i="18"/>
  <c r="BH127" i="18"/>
  <c r="BH136" i="18"/>
  <c r="BH125" i="18"/>
  <c r="BH123" i="18"/>
  <c r="BH145" i="18"/>
  <c r="BH131" i="18"/>
  <c r="BH139" i="18"/>
  <c r="BH147" i="18"/>
  <c r="BH134" i="18"/>
  <c r="BH146" i="18"/>
  <c r="BH140" i="18"/>
  <c r="BH126" i="18"/>
  <c r="BH141" i="18"/>
  <c r="BH133" i="18"/>
  <c r="BH143" i="18"/>
  <c r="BH130" i="18"/>
  <c r="BH129" i="18"/>
  <c r="BH142" i="18"/>
  <c r="BH132" i="18"/>
  <c r="AO127" i="18"/>
  <c r="AO135" i="18"/>
  <c r="AO126" i="18"/>
  <c r="AO134" i="18"/>
  <c r="AO130" i="18"/>
  <c r="AO131" i="18"/>
  <c r="AO136" i="18"/>
  <c r="AO137" i="18"/>
  <c r="AO138" i="18"/>
  <c r="AO124" i="18"/>
  <c r="AO125" i="18"/>
  <c r="AO141" i="18"/>
  <c r="AO146" i="18"/>
  <c r="AO148" i="18"/>
  <c r="AO128" i="18"/>
  <c r="AO132" i="18"/>
  <c r="AO133" i="18"/>
  <c r="AO147" i="18"/>
  <c r="AO139" i="18"/>
  <c r="AO142" i="18"/>
  <c r="AO123" i="18"/>
  <c r="AO129" i="18"/>
  <c r="AO144" i="18"/>
  <c r="AO140" i="18"/>
  <c r="AO145" i="18"/>
  <c r="AO143" i="18"/>
  <c r="AF108" i="18"/>
  <c r="AF113" i="18"/>
  <c r="AI58" i="18"/>
  <c r="AI57" i="18"/>
  <c r="BD58" i="18"/>
  <c r="BD57" i="18"/>
  <c r="AB67" i="18"/>
  <c r="AB199" i="18"/>
  <c r="AU125" i="18"/>
  <c r="AU133" i="18"/>
  <c r="AU141" i="18"/>
  <c r="AU126" i="18"/>
  <c r="AU124" i="18"/>
  <c r="AU123" i="18"/>
  <c r="AU129" i="18"/>
  <c r="AU127" i="18"/>
  <c r="AU131" i="18"/>
  <c r="AU137" i="18"/>
  <c r="AU147" i="18"/>
  <c r="AU142" i="18"/>
  <c r="AU128" i="18"/>
  <c r="AU146" i="18"/>
  <c r="AU144" i="18"/>
  <c r="AU145" i="18"/>
  <c r="AU130" i="18"/>
  <c r="AU138" i="18"/>
  <c r="AU139" i="18"/>
  <c r="AU134" i="18"/>
  <c r="AU143" i="18"/>
  <c r="AU132" i="18"/>
  <c r="AU135" i="18"/>
  <c r="AU148" i="18"/>
  <c r="AU136" i="18"/>
  <c r="AU140" i="18"/>
  <c r="AB205" i="18"/>
  <c r="P128" i="18"/>
  <c r="P148" i="18"/>
  <c r="P123" i="18"/>
  <c r="P127" i="18"/>
  <c r="P137" i="18"/>
  <c r="P147" i="18"/>
  <c r="P129" i="18"/>
  <c r="P130" i="18"/>
  <c r="P138" i="18"/>
  <c r="P139" i="18"/>
  <c r="P144" i="18"/>
  <c r="P145" i="18"/>
  <c r="P146" i="18"/>
  <c r="P141" i="18"/>
  <c r="P135" i="18"/>
  <c r="P136" i="18"/>
  <c r="P133" i="18"/>
  <c r="P125" i="18"/>
  <c r="P143" i="18"/>
  <c r="P131" i="18"/>
  <c r="P132" i="18"/>
  <c r="P140" i="18"/>
  <c r="P142" i="18"/>
  <c r="P124" i="18"/>
  <c r="P126" i="18"/>
  <c r="P134" i="18"/>
  <c r="V61" i="18"/>
  <c r="V67" i="18"/>
  <c r="V69" i="18"/>
  <c r="R146" i="18"/>
  <c r="R127" i="18"/>
  <c r="R148" i="18"/>
  <c r="R137" i="18"/>
  <c r="R140" i="18"/>
  <c r="R143" i="18"/>
  <c r="R135" i="18"/>
  <c r="R141" i="18"/>
  <c r="R145" i="18"/>
  <c r="R144" i="18"/>
  <c r="R133" i="18"/>
  <c r="R139" i="18"/>
  <c r="R131" i="18"/>
  <c r="R134" i="18"/>
  <c r="R147" i="18"/>
  <c r="R132" i="18"/>
  <c r="R130" i="18"/>
  <c r="R126" i="18"/>
  <c r="R142" i="18"/>
  <c r="R125" i="18"/>
  <c r="R136" i="18"/>
  <c r="R124" i="18"/>
  <c r="R138" i="18"/>
  <c r="R123" i="18"/>
  <c r="R129" i="18"/>
  <c r="R128" i="18"/>
  <c r="Y123" i="18"/>
  <c r="Y125" i="18"/>
  <c r="Y144" i="18"/>
  <c r="Y145" i="18"/>
  <c r="Y146" i="18"/>
  <c r="Y126" i="18"/>
  <c r="Y143" i="18"/>
  <c r="Y129" i="18"/>
  <c r="Y137" i="18"/>
  <c r="Y148" i="18"/>
  <c r="Y147" i="18"/>
  <c r="Y130" i="18"/>
  <c r="Y132" i="18"/>
  <c r="Y138" i="18"/>
  <c r="Y141" i="18"/>
  <c r="Y133" i="18"/>
  <c r="Y139" i="18"/>
  <c r="Y142" i="18"/>
  <c r="Y131" i="18"/>
  <c r="Y136" i="18"/>
  <c r="Y134" i="18"/>
  <c r="Y127" i="18"/>
  <c r="Y128" i="18"/>
  <c r="Y124" i="18"/>
  <c r="Y135" i="18"/>
  <c r="Y140" i="18"/>
  <c r="AL59" i="18"/>
  <c r="BT111" i="18"/>
  <c r="BT108" i="18"/>
  <c r="BT113" i="18"/>
  <c r="N61" i="18"/>
  <c r="N67" i="18"/>
  <c r="N69" i="18"/>
  <c r="K58" i="18"/>
  <c r="K57" i="18"/>
  <c r="AN58" i="18"/>
  <c r="AN57" i="18"/>
  <c r="W125" i="18"/>
  <c r="W133" i="18"/>
  <c r="W141" i="18"/>
  <c r="W127" i="18"/>
  <c r="W147" i="18"/>
  <c r="W134" i="18"/>
  <c r="W135" i="18"/>
  <c r="W123" i="18"/>
  <c r="W126" i="18"/>
  <c r="W131" i="18"/>
  <c r="W132" i="18"/>
  <c r="W142" i="18"/>
  <c r="W130" i="18"/>
  <c r="W136" i="18"/>
  <c r="W137" i="18"/>
  <c r="W124" i="18"/>
  <c r="W128" i="18"/>
  <c r="W139" i="18"/>
  <c r="W145" i="18"/>
  <c r="W146" i="18"/>
  <c r="W129" i="18"/>
  <c r="W138" i="18"/>
  <c r="W148" i="18"/>
  <c r="W144" i="18"/>
  <c r="W143" i="18"/>
  <c r="W140" i="18"/>
  <c r="AA57" i="18"/>
  <c r="AA58" i="18"/>
  <c r="AA59" i="18"/>
  <c r="O56" i="18"/>
  <c r="BD111" i="18"/>
  <c r="BD108" i="18"/>
  <c r="BD113" i="18"/>
  <c r="AC59" i="18"/>
  <c r="AM56" i="18"/>
  <c r="BF125" i="18"/>
  <c r="BF127" i="18"/>
  <c r="BF139" i="18"/>
  <c r="BF142" i="18"/>
  <c r="BF131" i="18"/>
  <c r="BF132" i="18"/>
  <c r="BF130" i="18"/>
  <c r="BF137" i="18"/>
  <c r="BF148" i="18"/>
  <c r="BF128" i="18"/>
  <c r="BF123" i="18"/>
  <c r="BF135" i="18"/>
  <c r="BF133" i="18"/>
  <c r="BF143" i="18"/>
  <c r="BF144" i="18"/>
  <c r="BF138" i="18"/>
  <c r="BF141" i="18"/>
  <c r="BF145" i="18"/>
  <c r="BF140" i="18"/>
  <c r="BF136" i="18"/>
  <c r="BF124" i="18"/>
  <c r="BF146" i="18"/>
  <c r="BF134" i="18"/>
  <c r="BF126" i="18"/>
  <c r="BF129" i="18"/>
  <c r="BF147" i="18"/>
  <c r="AZ58" i="18"/>
  <c r="AZ57" i="18"/>
  <c r="BB125" i="18"/>
  <c r="BB134" i="18"/>
  <c r="BB145" i="18"/>
  <c r="BB135" i="18"/>
  <c r="BB148" i="18"/>
  <c r="BB142" i="18"/>
  <c r="BB147" i="18"/>
  <c r="BB131" i="18"/>
  <c r="BB144" i="18"/>
  <c r="BB137" i="18"/>
  <c r="BB143" i="18"/>
  <c r="BB138" i="18"/>
  <c r="BB141" i="18"/>
  <c r="BB133" i="18"/>
  <c r="BB127" i="18"/>
  <c r="BB129" i="18"/>
  <c r="BB139" i="18"/>
  <c r="BB124" i="18"/>
  <c r="BB146" i="18"/>
  <c r="BB140" i="18"/>
  <c r="BB132" i="18"/>
  <c r="BB128" i="18"/>
  <c r="BB126" i="18"/>
  <c r="BB136" i="18"/>
  <c r="BB130" i="18"/>
  <c r="BB123" i="18"/>
  <c r="AU56" i="18"/>
  <c r="Q70" i="18"/>
  <c r="Q71" i="18"/>
  <c r="Q56" i="18"/>
  <c r="Q127" i="18"/>
  <c r="Q135" i="18"/>
  <c r="Q123" i="18"/>
  <c r="Q128" i="18"/>
  <c r="Q125" i="18"/>
  <c r="Q130" i="18"/>
  <c r="Q136" i="18"/>
  <c r="Q141" i="18"/>
  <c r="Q145" i="18"/>
  <c r="Q137" i="18"/>
  <c r="Q147" i="18"/>
  <c r="Q131" i="18"/>
  <c r="Q132" i="18"/>
  <c r="Q133" i="18"/>
  <c r="Q134" i="18"/>
  <c r="Q139" i="18"/>
  <c r="Q142" i="18"/>
  <c r="Q144" i="18"/>
  <c r="Q126" i="18"/>
  <c r="Q140" i="18"/>
  <c r="Q124" i="18"/>
  <c r="Q143" i="18"/>
  <c r="Q138" i="18"/>
  <c r="Q129" i="18"/>
  <c r="Q146" i="18"/>
  <c r="Q148" i="18"/>
  <c r="I127" i="18"/>
  <c r="I135" i="18"/>
  <c r="I124" i="18"/>
  <c r="I123" i="18"/>
  <c r="I129" i="18"/>
  <c r="I126" i="18"/>
  <c r="I142" i="18"/>
  <c r="I131" i="18"/>
  <c r="I139" i="18"/>
  <c r="I140" i="18"/>
  <c r="I141" i="18"/>
  <c r="I146" i="18"/>
  <c r="I128" i="18"/>
  <c r="I148" i="18"/>
  <c r="I132" i="18"/>
  <c r="I133" i="18"/>
  <c r="I134" i="18"/>
  <c r="I138" i="18"/>
  <c r="I144" i="18"/>
  <c r="I130" i="18"/>
  <c r="I136" i="18"/>
  <c r="I143" i="18"/>
  <c r="I147" i="18"/>
  <c r="I145" i="18"/>
  <c r="I137" i="18"/>
  <c r="I125" i="18"/>
  <c r="I113" i="18"/>
  <c r="I118" i="18"/>
  <c r="O108" i="18"/>
  <c r="O113" i="18"/>
  <c r="AB85" i="18"/>
  <c r="AB86" i="18"/>
  <c r="AB91" i="18"/>
  <c r="AB92" i="18"/>
  <c r="AB76" i="18"/>
  <c r="AG57" i="18"/>
  <c r="N85" i="18"/>
  <c r="N86" i="18"/>
  <c r="N91" i="18"/>
  <c r="N92" i="18"/>
  <c r="N205" i="18"/>
  <c r="AX199" i="18"/>
  <c r="AT85" i="18"/>
  <c r="AT86" i="18"/>
  <c r="AT91" i="18"/>
  <c r="AT92" i="18"/>
  <c r="AT205" i="18"/>
  <c r="AT61" i="18"/>
  <c r="V205" i="18"/>
  <c r="V85" i="18"/>
  <c r="V86" i="18"/>
  <c r="V91" i="18"/>
  <c r="V92" i="18"/>
  <c r="T58" i="18"/>
  <c r="T57" i="18"/>
  <c r="BJ124" i="18"/>
  <c r="BJ139" i="18"/>
  <c r="BJ140" i="18"/>
  <c r="BJ142" i="18"/>
  <c r="BJ133" i="18"/>
  <c r="BJ138" i="18"/>
  <c r="BJ147" i="18"/>
  <c r="BJ144" i="18"/>
  <c r="BJ129" i="18"/>
  <c r="BJ134" i="18"/>
  <c r="BJ141" i="18"/>
  <c r="BJ125" i="18"/>
  <c r="BJ148" i="18"/>
  <c r="BJ145" i="18"/>
  <c r="BJ123" i="18"/>
  <c r="BJ132" i="18"/>
  <c r="BJ127" i="18"/>
  <c r="BJ130" i="18"/>
  <c r="BJ143" i="18"/>
  <c r="BJ146" i="18"/>
  <c r="BJ135" i="18"/>
  <c r="BJ126" i="18"/>
  <c r="BJ137" i="18"/>
  <c r="BJ128" i="18"/>
  <c r="BJ136" i="18"/>
  <c r="BJ131" i="18"/>
  <c r="AG59" i="18"/>
  <c r="AG61" i="18"/>
  <c r="AG76" i="18"/>
  <c r="AX205" i="18"/>
  <c r="AS205" i="18"/>
  <c r="AX76" i="18"/>
  <c r="AX62" i="18"/>
  <c r="AX78" i="18"/>
  <c r="AX85" i="18"/>
  <c r="AX86" i="18"/>
  <c r="AX91" i="18"/>
  <c r="AX92" i="18"/>
  <c r="D57" i="18"/>
  <c r="D58" i="18"/>
  <c r="AS199" i="18"/>
  <c r="AR199" i="18"/>
  <c r="K126" i="18"/>
  <c r="K127" i="18"/>
  <c r="K141" i="18"/>
  <c r="K123" i="18"/>
  <c r="K144" i="18"/>
  <c r="K134" i="18"/>
  <c r="K130" i="18"/>
  <c r="K143" i="18"/>
  <c r="K136" i="18"/>
  <c r="K135" i="18"/>
  <c r="K125" i="18"/>
  <c r="K132" i="18"/>
  <c r="K142" i="18"/>
  <c r="K147" i="18"/>
  <c r="K140" i="18"/>
  <c r="K148" i="18"/>
  <c r="K129" i="18"/>
  <c r="K138" i="18"/>
  <c r="K137" i="18"/>
  <c r="K124" i="18"/>
  <c r="K133" i="18"/>
  <c r="K131" i="18"/>
  <c r="K139" i="18"/>
  <c r="K146" i="18"/>
  <c r="K145" i="18"/>
  <c r="K128" i="18"/>
  <c r="AY129" i="18"/>
  <c r="AY139" i="18"/>
  <c r="AY124" i="18"/>
  <c r="AY146" i="18"/>
  <c r="AY147" i="18"/>
  <c r="AY132" i="18"/>
  <c r="AY133" i="18"/>
  <c r="AY137" i="18"/>
  <c r="AY143" i="18"/>
  <c r="AY130" i="18"/>
  <c r="AY140" i="18"/>
  <c r="AY128" i="18"/>
  <c r="AY127" i="18"/>
  <c r="AY138" i="18"/>
  <c r="AY141" i="18"/>
  <c r="AY135" i="18"/>
  <c r="AY126" i="18"/>
  <c r="AY131" i="18"/>
  <c r="AY136" i="18"/>
  <c r="AY123" i="18"/>
  <c r="AY144" i="18"/>
  <c r="AY125" i="18"/>
  <c r="AY142" i="18"/>
  <c r="AY134" i="18"/>
  <c r="AY145" i="18"/>
  <c r="AY148" i="18"/>
  <c r="AR67" i="18"/>
  <c r="AR197" i="18"/>
  <c r="AR205" i="18"/>
  <c r="AS85" i="18"/>
  <c r="AS86" i="18"/>
  <c r="AS91" i="18"/>
  <c r="AS92" i="18"/>
  <c r="AS76" i="18"/>
  <c r="AR62" i="18"/>
  <c r="AR68" i="18"/>
  <c r="AI137" i="18"/>
  <c r="AI130" i="18"/>
  <c r="AI136" i="18"/>
  <c r="AI147" i="18"/>
  <c r="AI139" i="18"/>
  <c r="AI124" i="18"/>
  <c r="AI148" i="18"/>
  <c r="AI128" i="18"/>
  <c r="AI143" i="18"/>
  <c r="AI144" i="18"/>
  <c r="AI127" i="18"/>
  <c r="AI134" i="18"/>
  <c r="AI123" i="18"/>
  <c r="AI141" i="18"/>
  <c r="AI145" i="18"/>
  <c r="AI126" i="18"/>
  <c r="AI133" i="18"/>
  <c r="AI131" i="18"/>
  <c r="AI132" i="18"/>
  <c r="AI129" i="18"/>
  <c r="AI125" i="18"/>
  <c r="AI135" i="18"/>
  <c r="AI146" i="18"/>
  <c r="AI138" i="18"/>
  <c r="AI140" i="18"/>
  <c r="AI142" i="18"/>
  <c r="AR85" i="18"/>
  <c r="AR86" i="18"/>
  <c r="AR91" i="18"/>
  <c r="AR92" i="18"/>
  <c r="AI59" i="18"/>
  <c r="AI205" i="18"/>
  <c r="AY59" i="18"/>
  <c r="AY61" i="18"/>
  <c r="AY62" i="18"/>
  <c r="BO129" i="18"/>
  <c r="BO130" i="18"/>
  <c r="BO136" i="18"/>
  <c r="BO127" i="18"/>
  <c r="BO123" i="18"/>
  <c r="BO132" i="18"/>
  <c r="BO124" i="18"/>
  <c r="BO138" i="18"/>
  <c r="BO144" i="18"/>
  <c r="BO147" i="18"/>
  <c r="BO137" i="18"/>
  <c r="BO133" i="18"/>
  <c r="BO134" i="18"/>
  <c r="BO128" i="18"/>
  <c r="BO139" i="18"/>
  <c r="BO142" i="18"/>
  <c r="BO140" i="18"/>
  <c r="BO126" i="18"/>
  <c r="BO135" i="18"/>
  <c r="BO148" i="18"/>
  <c r="BO125" i="18"/>
  <c r="BO143" i="18"/>
  <c r="BO146" i="18"/>
  <c r="BO145" i="18"/>
  <c r="BO141" i="18"/>
  <c r="BO131" i="18"/>
  <c r="W58" i="18"/>
  <c r="W57" i="18"/>
  <c r="AC85" i="18"/>
  <c r="AC86" i="18"/>
  <c r="AC91" i="18"/>
  <c r="AC92" i="18"/>
  <c r="AC205" i="18"/>
  <c r="AC61" i="18"/>
  <c r="AA85" i="18"/>
  <c r="AA86" i="18"/>
  <c r="AA91" i="18"/>
  <c r="AA92" i="18"/>
  <c r="AA205" i="18"/>
  <c r="AN59" i="18"/>
  <c r="BT123" i="18"/>
  <c r="BT128" i="18"/>
  <c r="BT148" i="18"/>
  <c r="BT129" i="18"/>
  <c r="BT131" i="18"/>
  <c r="BT139" i="18"/>
  <c r="BT140" i="18"/>
  <c r="BT145" i="18"/>
  <c r="BT147" i="18"/>
  <c r="BT135" i="18"/>
  <c r="BT144" i="18"/>
  <c r="BT146" i="18"/>
  <c r="BT137" i="18"/>
  <c r="BT138" i="18"/>
  <c r="BT127" i="18"/>
  <c r="BT132" i="18"/>
  <c r="BT143" i="18"/>
  <c r="BT133" i="18"/>
  <c r="BT142" i="18"/>
  <c r="BT124" i="18"/>
  <c r="BT126" i="18"/>
  <c r="BT125" i="18"/>
  <c r="BT136" i="18"/>
  <c r="BT130" i="18"/>
  <c r="BT141" i="18"/>
  <c r="BT134" i="18"/>
  <c r="AV140" i="18"/>
  <c r="AV128" i="18"/>
  <c r="AV141" i="18"/>
  <c r="AV146" i="18"/>
  <c r="AV142" i="18"/>
  <c r="AV123" i="18"/>
  <c r="AV143" i="18"/>
  <c r="AV147" i="18"/>
  <c r="AV127" i="18"/>
  <c r="AV133" i="18"/>
  <c r="AV139" i="18"/>
  <c r="AV145" i="18"/>
  <c r="AV138" i="18"/>
  <c r="AV131" i="18"/>
  <c r="AV144" i="18"/>
  <c r="AV135" i="18"/>
  <c r="AV132" i="18"/>
  <c r="AV129" i="18"/>
  <c r="AV126" i="18"/>
  <c r="AV148" i="18"/>
  <c r="AV134" i="18"/>
  <c r="AV136" i="18"/>
  <c r="AV125" i="18"/>
  <c r="AV130" i="18"/>
  <c r="AV124" i="18"/>
  <c r="AV137" i="18"/>
  <c r="BE57" i="18"/>
  <c r="BE58" i="18"/>
  <c r="AN137" i="18"/>
  <c r="AN129" i="18"/>
  <c r="AN144" i="18"/>
  <c r="AN145" i="18"/>
  <c r="AN147" i="18"/>
  <c r="AN142" i="18"/>
  <c r="AN146" i="18"/>
  <c r="AN135" i="18"/>
  <c r="AN131" i="18"/>
  <c r="AN132" i="18"/>
  <c r="AN136" i="18"/>
  <c r="AN128" i="18"/>
  <c r="AN141" i="18"/>
  <c r="AN133" i="18"/>
  <c r="AN143" i="18"/>
  <c r="AN138" i="18"/>
  <c r="AN134" i="18"/>
  <c r="AN123" i="18"/>
  <c r="AN127" i="18"/>
  <c r="AN124" i="18"/>
  <c r="AN126" i="18"/>
  <c r="AN125" i="18"/>
  <c r="AN139" i="18"/>
  <c r="AN130" i="18"/>
  <c r="AN140" i="18"/>
  <c r="AN148" i="18"/>
  <c r="AU57" i="18"/>
  <c r="AU58" i="18"/>
  <c r="K59" i="18"/>
  <c r="AL85" i="18"/>
  <c r="AL86" i="18"/>
  <c r="AL91" i="18"/>
  <c r="AL92" i="18"/>
  <c r="AL205" i="18"/>
  <c r="AL61" i="18"/>
  <c r="X148" i="18"/>
  <c r="X147" i="18"/>
  <c r="X124" i="18"/>
  <c r="X123" i="18"/>
  <c r="X146" i="18"/>
  <c r="X126" i="18"/>
  <c r="X130" i="18"/>
  <c r="X128" i="18"/>
  <c r="X142" i="18"/>
  <c r="X129" i="18"/>
  <c r="X134" i="18"/>
  <c r="X136" i="18"/>
  <c r="X132" i="18"/>
  <c r="X145" i="18"/>
  <c r="X127" i="18"/>
  <c r="X144" i="18"/>
  <c r="X137" i="18"/>
  <c r="X140" i="18"/>
  <c r="X133" i="18"/>
  <c r="X143" i="18"/>
  <c r="X135" i="18"/>
  <c r="X141" i="18"/>
  <c r="X125" i="18"/>
  <c r="X139" i="18"/>
  <c r="X138" i="18"/>
  <c r="X131" i="18"/>
  <c r="BA59" i="18"/>
  <c r="AB69" i="18"/>
  <c r="AB77" i="18"/>
  <c r="AB197" i="18"/>
  <c r="AX77" i="18"/>
  <c r="AX69" i="18"/>
  <c r="AX197" i="18"/>
  <c r="O57" i="18"/>
  <c r="O58" i="18"/>
  <c r="AD15" i="18"/>
  <c r="AB68" i="18"/>
  <c r="AB78" i="18"/>
  <c r="H58" i="18"/>
  <c r="H57" i="18"/>
  <c r="BL127" i="18"/>
  <c r="BL137" i="18"/>
  <c r="BL138" i="18"/>
  <c r="BL139" i="18"/>
  <c r="BL142" i="18"/>
  <c r="BL147" i="18"/>
  <c r="BL130" i="18"/>
  <c r="BL144" i="18"/>
  <c r="BL145" i="18"/>
  <c r="BL128" i="18"/>
  <c r="BL135" i="18"/>
  <c r="BL136" i="18"/>
  <c r="BL125" i="18"/>
  <c r="BL131" i="18"/>
  <c r="BL140" i="18"/>
  <c r="BL141" i="18"/>
  <c r="BL132" i="18"/>
  <c r="BL143" i="18"/>
  <c r="BL134" i="18"/>
  <c r="BL124" i="18"/>
  <c r="BL123" i="18"/>
  <c r="BL148" i="18"/>
  <c r="BL133" i="18"/>
  <c r="BL129" i="18"/>
  <c r="BL146" i="18"/>
  <c r="BL126" i="18"/>
  <c r="AG62" i="18"/>
  <c r="AG67" i="18"/>
  <c r="J85" i="18"/>
  <c r="J86" i="18"/>
  <c r="J91" i="18"/>
  <c r="J92" i="18"/>
  <c r="J205" i="18"/>
  <c r="J61" i="18"/>
  <c r="AX68" i="18"/>
  <c r="AS78" i="18"/>
  <c r="AS68" i="18"/>
  <c r="BD59" i="18"/>
  <c r="U77" i="18"/>
  <c r="U69" i="18"/>
  <c r="U197" i="18"/>
  <c r="I58" i="18"/>
  <c r="I57" i="18"/>
  <c r="I59" i="18"/>
  <c r="I61" i="18"/>
  <c r="Z85" i="18"/>
  <c r="Z86" i="18"/>
  <c r="Z91" i="18"/>
  <c r="Z92" i="18"/>
  <c r="Z205" i="18"/>
  <c r="Z61" i="18"/>
  <c r="AH62" i="18"/>
  <c r="AH76" i="18"/>
  <c r="AH67" i="18"/>
  <c r="AH199" i="18"/>
  <c r="AS77" i="18"/>
  <c r="AS69" i="18"/>
  <c r="AS197" i="18"/>
  <c r="P58" i="18"/>
  <c r="P57" i="18"/>
  <c r="AI61" i="18"/>
  <c r="E62" i="18"/>
  <c r="E76" i="18"/>
  <c r="E67" i="18"/>
  <c r="E199" i="18"/>
  <c r="AG205" i="18"/>
  <c r="AF58" i="18"/>
  <c r="AF57" i="18"/>
  <c r="BD129" i="18"/>
  <c r="BD132" i="18"/>
  <c r="BD139" i="18"/>
  <c r="BD148" i="18"/>
  <c r="BD127" i="18"/>
  <c r="BD133" i="18"/>
  <c r="BD141" i="18"/>
  <c r="BD134" i="18"/>
  <c r="BD147" i="18"/>
  <c r="BD130" i="18"/>
  <c r="BD131" i="18"/>
  <c r="BD144" i="18"/>
  <c r="BD140" i="18"/>
  <c r="BD126" i="18"/>
  <c r="BD137" i="18"/>
  <c r="BD145" i="18"/>
  <c r="BD146" i="18"/>
  <c r="BD135" i="18"/>
  <c r="BD125" i="18"/>
  <c r="BD124" i="18"/>
  <c r="BD136" i="18"/>
  <c r="BD128" i="18"/>
  <c r="BD123" i="18"/>
  <c r="BD142" i="18"/>
  <c r="BD138" i="18"/>
  <c r="BD143" i="18"/>
  <c r="D59" i="18"/>
  <c r="D61" i="18"/>
  <c r="D67" i="18"/>
  <c r="D69" i="18"/>
  <c r="BC125" i="18"/>
  <c r="BC127" i="18"/>
  <c r="BC145" i="18"/>
  <c r="BC130" i="18"/>
  <c r="BC123" i="18"/>
  <c r="BC136" i="18"/>
  <c r="BC133" i="18"/>
  <c r="BC135" i="18"/>
  <c r="BC131" i="18"/>
  <c r="BC139" i="18"/>
  <c r="BC138" i="18"/>
  <c r="BC142" i="18"/>
  <c r="BC141" i="18"/>
  <c r="BC146" i="18"/>
  <c r="BC144" i="18"/>
  <c r="BC124" i="18"/>
  <c r="BC134" i="18"/>
  <c r="BC132" i="18"/>
  <c r="BC143" i="18"/>
  <c r="BC129" i="18"/>
  <c r="BC147" i="18"/>
  <c r="BC148" i="18"/>
  <c r="BC137" i="18"/>
  <c r="BC126" i="18"/>
  <c r="BC140" i="18"/>
  <c r="BC128" i="18"/>
  <c r="AO58" i="18"/>
  <c r="AO57" i="18"/>
  <c r="AZ59" i="18"/>
  <c r="Q57" i="18"/>
  <c r="Q58" i="18"/>
  <c r="AM57" i="18"/>
  <c r="AM58" i="18"/>
  <c r="AA61" i="18"/>
  <c r="U78" i="18"/>
  <c r="U68" i="18"/>
  <c r="AT67" i="18"/>
  <c r="AT69" i="18"/>
  <c r="AR78" i="18"/>
  <c r="AG85" i="18"/>
  <c r="AG86" i="18"/>
  <c r="AG91" i="18"/>
  <c r="AG92" i="18"/>
  <c r="AI85" i="18"/>
  <c r="AI86" i="18"/>
  <c r="AI91" i="18"/>
  <c r="AI92" i="18"/>
  <c r="AG199" i="18"/>
  <c r="T59" i="18"/>
  <c r="T61" i="18"/>
  <c r="Q59" i="18"/>
  <c r="Q61" i="18"/>
  <c r="Q67" i="18"/>
  <c r="AY199" i="18"/>
  <c r="AT62" i="18"/>
  <c r="AT199" i="18"/>
  <c r="AT76" i="18"/>
  <c r="V199" i="18"/>
  <c r="V62" i="18"/>
  <c r="V76" i="18"/>
  <c r="N76" i="18"/>
  <c r="N199" i="18"/>
  <c r="N62" i="18"/>
  <c r="AO59" i="18"/>
  <c r="AO85" i="18"/>
  <c r="AO86" i="18"/>
  <c r="AO91" i="18"/>
  <c r="AO92" i="18"/>
  <c r="T205" i="18"/>
  <c r="AF59" i="18"/>
  <c r="AF205" i="18"/>
  <c r="T85" i="18"/>
  <c r="T86" i="18"/>
  <c r="T91" i="18"/>
  <c r="T92" i="18"/>
  <c r="AU59" i="18"/>
  <c r="AU61" i="18"/>
  <c r="AU62" i="18"/>
  <c r="BE59" i="18"/>
  <c r="BE61" i="18"/>
  <c r="BE199" i="18"/>
  <c r="AR69" i="18"/>
  <c r="AR77" i="18"/>
  <c r="AY85" i="18"/>
  <c r="AY86" i="18"/>
  <c r="AY91" i="18"/>
  <c r="AY92" i="18"/>
  <c r="H59" i="18"/>
  <c r="H85" i="18"/>
  <c r="H86" i="18"/>
  <c r="AY67" i="18"/>
  <c r="AY77" i="18"/>
  <c r="W59" i="18"/>
  <c r="O59" i="18"/>
  <c r="O61" i="18"/>
  <c r="O76" i="18"/>
  <c r="AY76" i="18"/>
  <c r="AM59" i="18"/>
  <c r="AM85" i="18"/>
  <c r="AM86" i="18"/>
  <c r="AM91" i="18"/>
  <c r="AM92" i="18"/>
  <c r="AY205" i="18"/>
  <c r="Q76" i="18"/>
  <c r="AU67" i="18"/>
  <c r="O62" i="18"/>
  <c r="G15" i="18"/>
  <c r="E78" i="18"/>
  <c r="E68" i="18"/>
  <c r="J62" i="18"/>
  <c r="J67" i="18"/>
  <c r="J199" i="18"/>
  <c r="J76" i="18"/>
  <c r="AY78" i="18"/>
  <c r="AY68" i="18"/>
  <c r="AH77" i="18"/>
  <c r="AH69" i="18"/>
  <c r="AH197" i="18"/>
  <c r="BA85" i="18"/>
  <c r="BA86" i="18"/>
  <c r="BA91" i="18"/>
  <c r="BA92" i="18"/>
  <c r="BA205" i="18"/>
  <c r="BA61" i="18"/>
  <c r="T76" i="18"/>
  <c r="T67" i="18"/>
  <c r="T62" i="18"/>
  <c r="T199" i="18"/>
  <c r="AC62" i="18"/>
  <c r="AC76" i="18"/>
  <c r="AC67" i="18"/>
  <c r="AC199" i="18"/>
  <c r="AF85" i="18"/>
  <c r="AF86" i="18"/>
  <c r="AF91" i="18"/>
  <c r="AF92" i="18"/>
  <c r="AJ15" i="18"/>
  <c r="AH78" i="18"/>
  <c r="AH68" i="18"/>
  <c r="AF61" i="18"/>
  <c r="AI67" i="18"/>
  <c r="AI62" i="18"/>
  <c r="AI76" i="18"/>
  <c r="AI199" i="18"/>
  <c r="BD85" i="18"/>
  <c r="BD86" i="18"/>
  <c r="BD91" i="18"/>
  <c r="BD92" i="18"/>
  <c r="BD205" i="18"/>
  <c r="BD61" i="18"/>
  <c r="AL62" i="18"/>
  <c r="AL76" i="18"/>
  <c r="AL199" i="18"/>
  <c r="AL67" i="18"/>
  <c r="AO61" i="18"/>
  <c r="P59" i="18"/>
  <c r="AG77" i="18"/>
  <c r="AG197" i="18"/>
  <c r="AG69" i="18"/>
  <c r="AY69" i="18"/>
  <c r="AY197" i="18"/>
  <c r="Q85" i="18"/>
  <c r="Q86" i="18"/>
  <c r="Q91" i="18"/>
  <c r="Q92" i="18"/>
  <c r="Q205" i="18"/>
  <c r="I85" i="18"/>
  <c r="I86" i="18"/>
  <c r="I91" i="18"/>
  <c r="I92" i="18"/>
  <c r="I205" i="18"/>
  <c r="E77" i="18"/>
  <c r="E69" i="18"/>
  <c r="E197" i="18"/>
  <c r="I62" i="18"/>
  <c r="I76" i="18"/>
  <c r="I199" i="18"/>
  <c r="I67" i="18"/>
  <c r="AZ85" i="18"/>
  <c r="AZ86" i="18"/>
  <c r="AZ91" i="18"/>
  <c r="AZ92" i="18"/>
  <c r="AZ205" i="18"/>
  <c r="AZ61" i="18"/>
  <c r="AA62" i="18"/>
  <c r="AA76" i="18"/>
  <c r="AA199" i="18"/>
  <c r="AA67" i="18"/>
  <c r="Z76" i="18"/>
  <c r="Z62" i="18"/>
  <c r="Z67" i="18"/>
  <c r="Z199" i="18"/>
  <c r="AG78" i="18"/>
  <c r="AG68" i="18"/>
  <c r="AD42" i="18"/>
  <c r="AD73" i="18"/>
  <c r="AD206" i="18"/>
  <c r="K85" i="18"/>
  <c r="K86" i="18"/>
  <c r="K91" i="18"/>
  <c r="K92" i="18"/>
  <c r="K205" i="18"/>
  <c r="K61" i="18"/>
  <c r="AN85" i="18"/>
  <c r="AN86" i="18"/>
  <c r="AN91" i="18"/>
  <c r="AN92" i="18"/>
  <c r="AN205" i="18"/>
  <c r="AN61" i="18"/>
  <c r="Q199" i="18"/>
  <c r="AO205" i="18"/>
  <c r="H205" i="18"/>
  <c r="Q62" i="18"/>
  <c r="Q78" i="18"/>
  <c r="V78" i="18"/>
  <c r="X15" i="18"/>
  <c r="V68" i="18"/>
  <c r="AT77" i="18"/>
  <c r="AT197" i="18"/>
  <c r="H61" i="18"/>
  <c r="H62" i="18"/>
  <c r="O199" i="18"/>
  <c r="N197" i="18"/>
  <c r="N77" i="18"/>
  <c r="AT78" i="18"/>
  <c r="AV15" i="18"/>
  <c r="AT68" i="18"/>
  <c r="N68" i="18"/>
  <c r="N78" i="18"/>
  <c r="O85" i="18"/>
  <c r="O86" i="18"/>
  <c r="O91" i="18"/>
  <c r="O92" i="18"/>
  <c r="AM205" i="18"/>
  <c r="AU205" i="18"/>
  <c r="AU76" i="18"/>
  <c r="V77" i="18"/>
  <c r="V197" i="18"/>
  <c r="AM61" i="18"/>
  <c r="AM199" i="18"/>
  <c r="O67" i="18"/>
  <c r="O77" i="18"/>
  <c r="AU199" i="18"/>
  <c r="D205" i="18"/>
  <c r="D85" i="18"/>
  <c r="D86" i="18"/>
  <c r="O205" i="18"/>
  <c r="AU85" i="18"/>
  <c r="AU86" i="18"/>
  <c r="AU91" i="18"/>
  <c r="AU92" i="18"/>
  <c r="BE67" i="18"/>
  <c r="BE197" i="18"/>
  <c r="BE205" i="18"/>
  <c r="BE76" i="18"/>
  <c r="BE62" i="18"/>
  <c r="BE78" i="18"/>
  <c r="BE85" i="18"/>
  <c r="BE86" i="18"/>
  <c r="BE91" i="18"/>
  <c r="BE92" i="18"/>
  <c r="W85" i="18"/>
  <c r="W86" i="18"/>
  <c r="W91" i="18"/>
  <c r="W92" i="18"/>
  <c r="W205" i="18"/>
  <c r="W61" i="18"/>
  <c r="AA77" i="18"/>
  <c r="AA69" i="18"/>
  <c r="AA197" i="18"/>
  <c r="AN62" i="18"/>
  <c r="AN67" i="18"/>
  <c r="AN76" i="18"/>
  <c r="AN199" i="18"/>
  <c r="Z68" i="18"/>
  <c r="Z78" i="18"/>
  <c r="J69" i="18"/>
  <c r="J77" i="18"/>
  <c r="J197" i="18"/>
  <c r="O68" i="18"/>
  <c r="O78" i="18"/>
  <c r="Q68" i="18"/>
  <c r="AD55" i="18"/>
  <c r="AD83" i="18"/>
  <c r="AD88" i="18"/>
  <c r="AD89" i="18"/>
  <c r="AD94" i="18"/>
  <c r="AD105" i="18"/>
  <c r="AD201" i="18"/>
  <c r="AO67" i="18"/>
  <c r="AO76" i="18"/>
  <c r="AO62" i="18"/>
  <c r="AO199" i="18"/>
  <c r="AC77" i="18"/>
  <c r="AC69" i="18"/>
  <c r="AC197" i="18"/>
  <c r="T68" i="18"/>
  <c r="T78" i="18"/>
  <c r="L15" i="18"/>
  <c r="J78" i="18"/>
  <c r="J68" i="18"/>
  <c r="AM76" i="18"/>
  <c r="AM62" i="18"/>
  <c r="AM67" i="18"/>
  <c r="H67" i="18"/>
  <c r="T77" i="18"/>
  <c r="T69" i="18"/>
  <c r="T197" i="18"/>
  <c r="AZ62" i="18"/>
  <c r="AZ67" i="18"/>
  <c r="AZ76" i="18"/>
  <c r="AZ199" i="18"/>
  <c r="BE69" i="18"/>
  <c r="BE77" i="18"/>
  <c r="AK15" i="18"/>
  <c r="AI78" i="18"/>
  <c r="AI68" i="18"/>
  <c r="AE15" i="18"/>
  <c r="AC78" i="18"/>
  <c r="AC68" i="18"/>
  <c r="G42" i="18"/>
  <c r="G73" i="18"/>
  <c r="G206" i="18"/>
  <c r="AW15" i="18"/>
  <c r="AU68" i="18"/>
  <c r="AU78" i="18"/>
  <c r="I77" i="18"/>
  <c r="I69" i="18"/>
  <c r="I197" i="18"/>
  <c r="AI69" i="18"/>
  <c r="AI77" i="18"/>
  <c r="AI197" i="18"/>
  <c r="AU77" i="18"/>
  <c r="AU197" i="18"/>
  <c r="AU69" i="18"/>
  <c r="K76" i="18"/>
  <c r="K62" i="18"/>
  <c r="K199" i="18"/>
  <c r="K67" i="18"/>
  <c r="AL78" i="18"/>
  <c r="AL68" i="18"/>
  <c r="AJ42" i="18"/>
  <c r="AJ73" i="18"/>
  <c r="AJ206" i="18"/>
  <c r="O69" i="18"/>
  <c r="Q77" i="18"/>
  <c r="Q69" i="18"/>
  <c r="Q197" i="18"/>
  <c r="AL69" i="18"/>
  <c r="AL77" i="18"/>
  <c r="AL197" i="18"/>
  <c r="AA68" i="18"/>
  <c r="AA78" i="18"/>
  <c r="BD62" i="18"/>
  <c r="BD67" i="18"/>
  <c r="BD199" i="18"/>
  <c r="BD76" i="18"/>
  <c r="Z69" i="18"/>
  <c r="Z77" i="18"/>
  <c r="Z197" i="18"/>
  <c r="I78" i="18"/>
  <c r="I68" i="18"/>
  <c r="P85" i="18"/>
  <c r="P86" i="18"/>
  <c r="P91" i="18"/>
  <c r="P92" i="18"/>
  <c r="P205" i="18"/>
  <c r="P61" i="18"/>
  <c r="AF62" i="18"/>
  <c r="AF76" i="18"/>
  <c r="AF199" i="18"/>
  <c r="AF67" i="18"/>
  <c r="BA62" i="18"/>
  <c r="BA76" i="18"/>
  <c r="BA67" i="18"/>
  <c r="BA199" i="18"/>
  <c r="S15" i="18"/>
  <c r="H199" i="18"/>
  <c r="O197" i="18"/>
  <c r="H76" i="18"/>
  <c r="AV42" i="18"/>
  <c r="AV73" i="18"/>
  <c r="AV206" i="18"/>
  <c r="X42" i="18"/>
  <c r="X73" i="18"/>
  <c r="X206" i="18"/>
  <c r="D62" i="18"/>
  <c r="D199" i="18"/>
  <c r="D76" i="18"/>
  <c r="BE68" i="18"/>
  <c r="W76" i="18"/>
  <c r="W199" i="18"/>
  <c r="W67" i="18"/>
  <c r="W62" i="18"/>
  <c r="AJ88" i="18"/>
  <c r="AJ89" i="18"/>
  <c r="AJ55" i="18"/>
  <c r="AJ83" i="18"/>
  <c r="AJ201" i="18"/>
  <c r="BC15" i="18"/>
  <c r="BA78" i="18"/>
  <c r="BA68" i="18"/>
  <c r="BD68" i="18"/>
  <c r="BD78" i="18"/>
  <c r="H68" i="18"/>
  <c r="H78" i="18"/>
  <c r="L42" i="18"/>
  <c r="L73" i="18"/>
  <c r="L206" i="18"/>
  <c r="AP15" i="18"/>
  <c r="AN68" i="18"/>
  <c r="AN78" i="18"/>
  <c r="AW42" i="18"/>
  <c r="AW73" i="18"/>
  <c r="AW206" i="18"/>
  <c r="AE42" i="18"/>
  <c r="AE73" i="18"/>
  <c r="AE206" i="18"/>
  <c r="H69" i="18"/>
  <c r="H77" i="18"/>
  <c r="H197" i="18"/>
  <c r="AQ15" i="18"/>
  <c r="AO78" i="18"/>
  <c r="AO68" i="18"/>
  <c r="S42" i="18"/>
  <c r="S73" i="18"/>
  <c r="S206" i="18"/>
  <c r="AN77" i="18"/>
  <c r="AN69" i="18"/>
  <c r="AN197" i="18"/>
  <c r="AF69" i="18"/>
  <c r="AF77" i="18"/>
  <c r="AF197" i="18"/>
  <c r="AM77" i="18"/>
  <c r="AM197" i="18"/>
  <c r="AM69" i="18"/>
  <c r="AO69" i="18"/>
  <c r="AO77" i="18"/>
  <c r="AO197" i="18"/>
  <c r="AD108" i="18"/>
  <c r="AD113" i="18"/>
  <c r="AD110" i="18"/>
  <c r="AK73" i="18"/>
  <c r="AK206" i="18"/>
  <c r="AK42" i="18"/>
  <c r="AF78" i="18"/>
  <c r="AF68" i="18"/>
  <c r="AM68" i="18"/>
  <c r="AM78" i="18"/>
  <c r="P62" i="18"/>
  <c r="P76" i="18"/>
  <c r="P199" i="18"/>
  <c r="P67" i="18"/>
  <c r="K69" i="18"/>
  <c r="K77" i="18"/>
  <c r="K197" i="18"/>
  <c r="G55" i="18"/>
  <c r="G83" i="18"/>
  <c r="G88" i="18"/>
  <c r="G89" i="18"/>
  <c r="G201" i="18"/>
  <c r="AZ69" i="18"/>
  <c r="AZ77" i="18"/>
  <c r="AZ197" i="18"/>
  <c r="AD70" i="18"/>
  <c r="AD71" i="18"/>
  <c r="AD56" i="18"/>
  <c r="BA77" i="18"/>
  <c r="BA69" i="18"/>
  <c r="BA197" i="18"/>
  <c r="BB15" i="18"/>
  <c r="AZ68" i="18"/>
  <c r="AZ78" i="18"/>
  <c r="BD69" i="18"/>
  <c r="BD77" i="18"/>
  <c r="BD197" i="18"/>
  <c r="M15" i="18"/>
  <c r="K78" i="18"/>
  <c r="K68" i="18"/>
  <c r="X88" i="18"/>
  <c r="X89" i="18"/>
  <c r="X201" i="18"/>
  <c r="X55" i="18"/>
  <c r="X83" i="18"/>
  <c r="AV55" i="18"/>
  <c r="AV88" i="18"/>
  <c r="AV89" i="18"/>
  <c r="AV201" i="18"/>
  <c r="AV83" i="18"/>
  <c r="D77" i="18"/>
  <c r="D197" i="18"/>
  <c r="D78" i="18"/>
  <c r="D68" i="18"/>
  <c r="F15" i="18"/>
  <c r="W78" i="18"/>
  <c r="W68" i="18"/>
  <c r="Y15" i="18"/>
  <c r="W77" i="18"/>
  <c r="W197" i="18"/>
  <c r="W69" i="18"/>
  <c r="AE55" i="18"/>
  <c r="AE83" i="18"/>
  <c r="AE94" i="18"/>
  <c r="AE105" i="18"/>
  <c r="AE88" i="18"/>
  <c r="AE89" i="18"/>
  <c r="AE201" i="18"/>
  <c r="P69" i="18"/>
  <c r="P197" i="18"/>
  <c r="P77" i="18"/>
  <c r="L55" i="18"/>
  <c r="L83" i="18"/>
  <c r="L88" i="18"/>
  <c r="L89" i="18"/>
  <c r="L201" i="18"/>
  <c r="G70" i="18"/>
  <c r="G71" i="18"/>
  <c r="G56" i="18"/>
  <c r="M42" i="18"/>
  <c r="M73" i="18"/>
  <c r="M206" i="18"/>
  <c r="BC42" i="18"/>
  <c r="BC73" i="18"/>
  <c r="BC206" i="18"/>
  <c r="R15" i="18"/>
  <c r="P68" i="18"/>
  <c r="P78" i="18"/>
  <c r="AK83" i="18"/>
  <c r="AK88" i="18"/>
  <c r="AK89" i="18"/>
  <c r="AK201" i="18"/>
  <c r="AK55" i="18"/>
  <c r="AP42" i="18"/>
  <c r="AP73" i="18"/>
  <c r="AP206" i="18"/>
  <c r="AD57" i="18"/>
  <c r="AD58" i="18"/>
  <c r="AQ42" i="18"/>
  <c r="AQ73" i="18"/>
  <c r="AQ206" i="18"/>
  <c r="S83" i="18"/>
  <c r="S88" i="18"/>
  <c r="S89" i="18"/>
  <c r="S201" i="18"/>
  <c r="S55" i="18"/>
  <c r="AW55" i="18"/>
  <c r="AW83" i="18"/>
  <c r="AW88" i="18"/>
  <c r="AW89" i="18"/>
  <c r="AW201" i="18"/>
  <c r="BB42" i="18"/>
  <c r="BB73" i="18"/>
  <c r="BB206" i="18"/>
  <c r="AD124" i="18"/>
  <c r="AD132" i="18"/>
  <c r="AD140" i="18"/>
  <c r="AD126" i="18"/>
  <c r="AD130" i="18"/>
  <c r="AD125" i="18"/>
  <c r="AD133" i="18"/>
  <c r="AD146" i="18"/>
  <c r="AD129" i="18"/>
  <c r="AD139" i="18"/>
  <c r="AD134" i="18"/>
  <c r="AD135" i="18"/>
  <c r="AD136" i="18"/>
  <c r="AD123" i="18"/>
  <c r="AD128" i="18"/>
  <c r="AD137" i="18"/>
  <c r="AD144" i="18"/>
  <c r="AD145" i="18"/>
  <c r="AD147" i="18"/>
  <c r="AD131" i="18"/>
  <c r="AD142" i="18"/>
  <c r="AD143" i="18"/>
  <c r="AD127" i="18"/>
  <c r="AD138" i="18"/>
  <c r="AD141" i="18"/>
  <c r="AD148" i="18"/>
  <c r="AJ70" i="18"/>
  <c r="AJ71" i="18"/>
  <c r="AJ56" i="18"/>
  <c r="X70" i="18"/>
  <c r="X71" i="18"/>
  <c r="X56" i="18"/>
  <c r="AV70" i="18"/>
  <c r="AV71" i="18"/>
  <c r="AV56" i="18"/>
  <c r="F73" i="18"/>
  <c r="F206" i="18"/>
  <c r="F42" i="18"/>
  <c r="Y42" i="18"/>
  <c r="Y73" i="18"/>
  <c r="Y206" i="18"/>
  <c r="AD59" i="18"/>
  <c r="AD205" i="18"/>
  <c r="BB88" i="18"/>
  <c r="BB89" i="18"/>
  <c r="BB55" i="18"/>
  <c r="BB83" i="18"/>
  <c r="BB201" i="18"/>
  <c r="AK70" i="18"/>
  <c r="AK71" i="18"/>
  <c r="AK56" i="18"/>
  <c r="AE56" i="18"/>
  <c r="AE70" i="18"/>
  <c r="AE71" i="18"/>
  <c r="AJ57" i="18"/>
  <c r="AJ58" i="18"/>
  <c r="AD61" i="18"/>
  <c r="AW70" i="18"/>
  <c r="AW71" i="18"/>
  <c r="AW56" i="18"/>
  <c r="BC55" i="18"/>
  <c r="BC83" i="18"/>
  <c r="BC88" i="18"/>
  <c r="BC89" i="18"/>
  <c r="BC201" i="18"/>
  <c r="G57" i="18"/>
  <c r="G58" i="18"/>
  <c r="S70" i="18"/>
  <c r="S71" i="18"/>
  <c r="S56" i="18"/>
  <c r="AP83" i="18"/>
  <c r="AP88" i="18"/>
  <c r="AP89" i="18"/>
  <c r="AP201" i="18"/>
  <c r="AP55" i="18"/>
  <c r="R42" i="18"/>
  <c r="R73" i="18"/>
  <c r="R206" i="18"/>
  <c r="M83" i="18"/>
  <c r="M88" i="18"/>
  <c r="M89" i="18"/>
  <c r="M201" i="18"/>
  <c r="M55" i="18"/>
  <c r="AE110" i="18"/>
  <c r="AE108" i="18"/>
  <c r="AE113" i="18"/>
  <c r="AQ83" i="18"/>
  <c r="AQ88" i="18"/>
  <c r="AQ89" i="18"/>
  <c r="AQ201" i="18"/>
  <c r="AQ55" i="18"/>
  <c r="L70" i="18"/>
  <c r="L71" i="18"/>
  <c r="L56" i="18"/>
  <c r="AD85" i="18"/>
  <c r="AD86" i="18"/>
  <c r="AD91" i="18"/>
  <c r="AD92" i="18"/>
  <c r="X57" i="18"/>
  <c r="X58" i="18"/>
  <c r="X59" i="18"/>
  <c r="AV57" i="18"/>
  <c r="AV58" i="18"/>
  <c r="AV59" i="18"/>
  <c r="AV85" i="18"/>
  <c r="AV86" i="18"/>
  <c r="AV91" i="18"/>
  <c r="AV92" i="18"/>
  <c r="F201" i="18"/>
  <c r="F55" i="18"/>
  <c r="F88" i="18"/>
  <c r="F89" i="18"/>
  <c r="F83" i="18"/>
  <c r="G59" i="18"/>
  <c r="G205" i="18"/>
  <c r="Y88" i="18"/>
  <c r="Y89" i="18"/>
  <c r="Y201" i="18"/>
  <c r="Y55" i="18"/>
  <c r="Y83" i="18"/>
  <c r="AQ70" i="18"/>
  <c r="AQ71" i="18"/>
  <c r="AQ56" i="18"/>
  <c r="S58" i="18"/>
  <c r="S57" i="18"/>
  <c r="AE125" i="18"/>
  <c r="AE133" i="18"/>
  <c r="AE141" i="18"/>
  <c r="AE127" i="18"/>
  <c r="AE126" i="18"/>
  <c r="AE130" i="18"/>
  <c r="AE128" i="18"/>
  <c r="AE134" i="18"/>
  <c r="AE138" i="18"/>
  <c r="AE147" i="18"/>
  <c r="AE129" i="18"/>
  <c r="AE131" i="18"/>
  <c r="AE143" i="18"/>
  <c r="AE124" i="18"/>
  <c r="AE135" i="18"/>
  <c r="AE136" i="18"/>
  <c r="AE140" i="18"/>
  <c r="AE146" i="18"/>
  <c r="AE148" i="18"/>
  <c r="AE144" i="18"/>
  <c r="AE123" i="18"/>
  <c r="AE137" i="18"/>
  <c r="AE132" i="18"/>
  <c r="AE139" i="18"/>
  <c r="AE145" i="18"/>
  <c r="AE142" i="18"/>
  <c r="AK57" i="18"/>
  <c r="AK58" i="18"/>
  <c r="AV61" i="18"/>
  <c r="R88" i="18"/>
  <c r="R89" i="18"/>
  <c r="R83" i="18"/>
  <c r="R201" i="18"/>
  <c r="R55" i="18"/>
  <c r="AP70" i="18"/>
  <c r="AP71" i="18"/>
  <c r="AP56" i="18"/>
  <c r="G61" i="18"/>
  <c r="AJ59" i="18"/>
  <c r="M56" i="18"/>
  <c r="M70" i="18"/>
  <c r="M71" i="18"/>
  <c r="L58" i="18"/>
  <c r="L57" i="18"/>
  <c r="AD76" i="18"/>
  <c r="AD67" i="18"/>
  <c r="AD62" i="18"/>
  <c r="AD199" i="18"/>
  <c r="AE57" i="18"/>
  <c r="AE58" i="18"/>
  <c r="BC70" i="18"/>
  <c r="BC71" i="18"/>
  <c r="BC56" i="18"/>
  <c r="AW58" i="18"/>
  <c r="AW57" i="18"/>
  <c r="BB70" i="18"/>
  <c r="BB71" i="18"/>
  <c r="BB56" i="18"/>
  <c r="AV205" i="18"/>
  <c r="G85" i="18"/>
  <c r="G86" i="18"/>
  <c r="X61" i="18"/>
  <c r="X85" i="18"/>
  <c r="X86" i="18"/>
  <c r="X91" i="18"/>
  <c r="X92" i="18"/>
  <c r="X205" i="18"/>
  <c r="AW59" i="18"/>
  <c r="AW61" i="18"/>
  <c r="AW199" i="18"/>
  <c r="L59" i="18"/>
  <c r="L205" i="18"/>
  <c r="F70" i="18"/>
  <c r="F71" i="18"/>
  <c r="F56" i="18"/>
  <c r="S59" i="18"/>
  <c r="S61" i="18"/>
  <c r="S76" i="18"/>
  <c r="Y70" i="18"/>
  <c r="Y71" i="18"/>
  <c r="Y56" i="18"/>
  <c r="AW76" i="18"/>
  <c r="AW67" i="18"/>
  <c r="AE59" i="18"/>
  <c r="M57" i="18"/>
  <c r="M58" i="18"/>
  <c r="S62" i="18"/>
  <c r="BC57" i="18"/>
  <c r="BC58" i="18"/>
  <c r="AD78" i="18"/>
  <c r="AD68" i="18"/>
  <c r="L61" i="18"/>
  <c r="AJ85" i="18"/>
  <c r="AJ86" i="18"/>
  <c r="AJ91" i="18"/>
  <c r="AJ92" i="18"/>
  <c r="AJ205" i="18"/>
  <c r="AJ61" i="18"/>
  <c r="R70" i="18"/>
  <c r="R71" i="18"/>
  <c r="R56" i="18"/>
  <c r="AD69" i="18"/>
  <c r="AD77" i="18"/>
  <c r="AD197" i="18"/>
  <c r="BB57" i="18"/>
  <c r="BB58" i="18"/>
  <c r="X67" i="18"/>
  <c r="X69" i="18"/>
  <c r="AW205" i="18"/>
  <c r="G76" i="18"/>
  <c r="G62" i="18"/>
  <c r="G199" i="18"/>
  <c r="G67" i="18"/>
  <c r="AK59" i="18"/>
  <c r="AP57" i="18"/>
  <c r="AP58" i="18"/>
  <c r="AV76" i="18"/>
  <c r="AV62" i="18"/>
  <c r="AV67" i="18"/>
  <c r="AV199" i="18"/>
  <c r="AQ58" i="18"/>
  <c r="AQ57" i="18"/>
  <c r="L85" i="18"/>
  <c r="L86" i="18"/>
  <c r="L91" i="18"/>
  <c r="L92" i="18"/>
  <c r="AW85" i="18"/>
  <c r="AW86" i="18"/>
  <c r="AW91" i="18"/>
  <c r="AW92" i="18"/>
  <c r="AW62" i="18"/>
  <c r="AW78" i="18"/>
  <c r="X199" i="18"/>
  <c r="X62" i="18"/>
  <c r="X76" i="18"/>
  <c r="S205" i="18"/>
  <c r="S67" i="18"/>
  <c r="S77" i="18"/>
  <c r="F58" i="18"/>
  <c r="F57" i="18"/>
  <c r="F59" i="18"/>
  <c r="S85" i="18"/>
  <c r="S86" i="18"/>
  <c r="S91" i="18"/>
  <c r="S92" i="18"/>
  <c r="S199" i="18"/>
  <c r="Y58" i="18"/>
  <c r="Y57" i="18"/>
  <c r="AQ59" i="18"/>
  <c r="AQ205" i="18"/>
  <c r="M59" i="18"/>
  <c r="M205" i="18"/>
  <c r="S78" i="18"/>
  <c r="S68" i="18"/>
  <c r="AQ85" i="18"/>
  <c r="AQ86" i="18"/>
  <c r="AQ91" i="18"/>
  <c r="AQ92" i="18"/>
  <c r="M85" i="18"/>
  <c r="M86" i="18"/>
  <c r="M91" i="18"/>
  <c r="M92" i="18"/>
  <c r="AP59" i="18"/>
  <c r="R57" i="18"/>
  <c r="R58" i="18"/>
  <c r="AE85" i="18"/>
  <c r="AE86" i="18"/>
  <c r="AE91" i="18"/>
  <c r="AE92" i="18"/>
  <c r="AE205" i="18"/>
  <c r="AE61" i="18"/>
  <c r="G77" i="18"/>
  <c r="G69" i="18"/>
  <c r="G197" i="18"/>
  <c r="AJ67" i="18"/>
  <c r="AJ62" i="18"/>
  <c r="AJ76" i="18"/>
  <c r="AJ199" i="18"/>
  <c r="BC59" i="18"/>
  <c r="AV77" i="18"/>
  <c r="AV69" i="18"/>
  <c r="AV197" i="18"/>
  <c r="S69" i="18"/>
  <c r="F61" i="18"/>
  <c r="F67" i="18"/>
  <c r="F69" i="18"/>
  <c r="AV78" i="18"/>
  <c r="AV68" i="18"/>
  <c r="G68" i="18"/>
  <c r="G78" i="18"/>
  <c r="BB59" i="18"/>
  <c r="L62" i="18"/>
  <c r="L67" i="18"/>
  <c r="L76" i="18"/>
  <c r="L199" i="18"/>
  <c r="AW77" i="18"/>
  <c r="AW69" i="18"/>
  <c r="AW197" i="18"/>
  <c r="AK85" i="18"/>
  <c r="AK86" i="18"/>
  <c r="AK91" i="18"/>
  <c r="AK92" i="18"/>
  <c r="AK205" i="18"/>
  <c r="AK61" i="18"/>
  <c r="AQ61" i="18"/>
  <c r="M61" i="18"/>
  <c r="AW68" i="18"/>
  <c r="X77" i="18"/>
  <c r="X197" i="18"/>
  <c r="X78" i="18"/>
  <c r="X68" i="18"/>
  <c r="F85" i="18"/>
  <c r="F86" i="18"/>
  <c r="F205" i="18"/>
  <c r="S197" i="18"/>
  <c r="Y59" i="18"/>
  <c r="Y61" i="18"/>
  <c r="Y76" i="18"/>
  <c r="Y62" i="18"/>
  <c r="Y67" i="18"/>
  <c r="R59" i="18"/>
  <c r="R61" i="18"/>
  <c r="R67" i="18"/>
  <c r="BB85" i="18"/>
  <c r="BB86" i="18"/>
  <c r="BB91" i="18"/>
  <c r="BB92" i="18"/>
  <c r="BB205" i="18"/>
  <c r="BB61" i="18"/>
  <c r="M62" i="18"/>
  <c r="M76" i="18"/>
  <c r="M67" i="18"/>
  <c r="M199" i="18"/>
  <c r="BC85" i="18"/>
  <c r="BC86" i="18"/>
  <c r="BC91" i="18"/>
  <c r="BC92" i="18"/>
  <c r="BC205" i="18"/>
  <c r="BC61" i="18"/>
  <c r="AQ76" i="18"/>
  <c r="AQ62" i="18"/>
  <c r="AQ199" i="18"/>
  <c r="AQ67" i="18"/>
  <c r="AK62" i="18"/>
  <c r="AK76" i="18"/>
  <c r="AK199" i="18"/>
  <c r="AK67" i="18"/>
  <c r="AJ68" i="18"/>
  <c r="AJ78" i="18"/>
  <c r="L78" i="18"/>
  <c r="L68" i="18"/>
  <c r="AJ69" i="18"/>
  <c r="AJ77" i="18"/>
  <c r="AJ197" i="18"/>
  <c r="AP85" i="18"/>
  <c r="AP86" i="18"/>
  <c r="AP91" i="18"/>
  <c r="AP92" i="18"/>
  <c r="AP205" i="18"/>
  <c r="AP61" i="18"/>
  <c r="R205" i="18"/>
  <c r="L77" i="18"/>
  <c r="L69" i="18"/>
  <c r="L197" i="18"/>
  <c r="AE62" i="18"/>
  <c r="AE76" i="18"/>
  <c r="AE199" i="18"/>
  <c r="AE67" i="18"/>
  <c r="R76" i="18"/>
  <c r="R62" i="18"/>
  <c r="R78" i="18"/>
  <c r="Y85" i="18"/>
  <c r="Y86" i="18"/>
  <c r="Y91" i="18"/>
  <c r="Y92" i="18"/>
  <c r="R85" i="18"/>
  <c r="R86" i="18"/>
  <c r="R91" i="18"/>
  <c r="R92" i="18"/>
  <c r="R199" i="18"/>
  <c r="Y199" i="18"/>
  <c r="Y205" i="18"/>
  <c r="F76" i="18"/>
  <c r="F62" i="18"/>
  <c r="F199" i="18"/>
  <c r="Y77" i="18"/>
  <c r="Y197" i="18"/>
  <c r="Y69" i="18"/>
  <c r="Y78" i="18"/>
  <c r="Y68" i="18"/>
  <c r="AE68" i="18"/>
  <c r="AE78" i="18"/>
  <c r="M78" i="18"/>
  <c r="M68" i="18"/>
  <c r="AE77" i="18"/>
  <c r="AE69" i="18"/>
  <c r="AE197" i="18"/>
  <c r="AK78" i="18"/>
  <c r="AK68" i="18"/>
  <c r="AQ69" i="18"/>
  <c r="AQ77" i="18"/>
  <c r="AQ197" i="18"/>
  <c r="BB67" i="18"/>
  <c r="BB62" i="18"/>
  <c r="BB76" i="18"/>
  <c r="BB199" i="18"/>
  <c r="AP62" i="18"/>
  <c r="AP67" i="18"/>
  <c r="AP76" i="18"/>
  <c r="AP199" i="18"/>
  <c r="AQ78" i="18"/>
  <c r="AQ68" i="18"/>
  <c r="M77" i="18"/>
  <c r="M69" i="18"/>
  <c r="M197" i="18"/>
  <c r="AK77" i="18"/>
  <c r="AK69" i="18"/>
  <c r="AK197" i="18"/>
  <c r="BC62" i="18"/>
  <c r="BC76" i="18"/>
  <c r="BC199" i="18"/>
  <c r="BC67" i="18"/>
  <c r="R69" i="18"/>
  <c r="R77" i="18"/>
  <c r="R197" i="18"/>
  <c r="R68" i="18"/>
  <c r="F77" i="18"/>
  <c r="F197" i="18"/>
  <c r="F78" i="18"/>
  <c r="F68" i="18"/>
  <c r="BC77" i="18"/>
  <c r="BC197" i="18"/>
  <c r="BC69" i="18"/>
  <c r="AP69" i="18"/>
  <c r="AP77" i="18"/>
  <c r="AP197" i="18"/>
  <c r="AP78" i="18"/>
  <c r="AP68" i="18"/>
  <c r="BB68" i="18"/>
  <c r="BB78" i="18"/>
  <c r="BC68" i="18"/>
  <c r="BC78" i="18"/>
  <c r="BB69" i="18"/>
  <c r="BB77" i="18"/>
  <c r="BB197" i="18"/>
  <c r="F31" i="7"/>
  <c r="F12" i="7"/>
  <c r="E9" i="7"/>
  <c r="F9" i="7"/>
  <c r="BP15" i="18"/>
  <c r="BL15" i="18"/>
  <c r="BV15" i="18"/>
  <c r="BR15" i="18"/>
  <c r="BK15" i="18"/>
  <c r="BG15" i="18"/>
  <c r="BJ15" i="18"/>
  <c r="BF15" i="18"/>
  <c r="BM15" i="18"/>
  <c r="BQ15" i="18"/>
  <c r="BW15" i="18"/>
  <c r="BS15" i="18"/>
  <c r="BS73" i="18"/>
  <c r="BS206" i="18"/>
  <c r="BS42" i="18"/>
  <c r="BR42" i="18"/>
  <c r="BR73" i="18"/>
  <c r="BR206" i="18"/>
  <c r="BW42" i="18"/>
  <c r="BW73" i="18"/>
  <c r="BW206" i="18"/>
  <c r="BV73" i="18"/>
  <c r="BV206" i="18"/>
  <c r="BV42" i="18"/>
  <c r="BQ73" i="18"/>
  <c r="BQ206" i="18"/>
  <c r="BQ42" i="18"/>
  <c r="BG73" i="18"/>
  <c r="BG206" i="18"/>
  <c r="BG42" i="18"/>
  <c r="BL42" i="18"/>
  <c r="BL73" i="18"/>
  <c r="BL206" i="18"/>
  <c r="BF42" i="18"/>
  <c r="BF73" i="18"/>
  <c r="BF206" i="18"/>
  <c r="BJ42" i="18"/>
  <c r="BJ73" i="18"/>
  <c r="BJ206" i="18"/>
  <c r="BM73" i="18"/>
  <c r="BM206" i="18"/>
  <c r="BM42" i="18"/>
  <c r="BK73" i="18"/>
  <c r="BK206" i="18"/>
  <c r="BK42" i="18"/>
  <c r="BP73" i="18"/>
  <c r="BP206" i="18"/>
  <c r="BP42" i="18"/>
  <c r="BM94" i="18"/>
  <c r="BM105" i="18"/>
  <c r="BM201" i="18"/>
  <c r="BM83" i="18"/>
  <c r="BM88" i="18"/>
  <c r="BM89" i="18"/>
  <c r="BM55" i="18"/>
  <c r="BV55" i="18"/>
  <c r="BV201" i="18"/>
  <c r="BV83" i="18"/>
  <c r="BV88" i="18"/>
  <c r="BV89" i="18"/>
  <c r="BR83" i="18"/>
  <c r="BR88" i="18"/>
  <c r="BR89" i="18"/>
  <c r="BR201" i="18"/>
  <c r="BR55" i="18"/>
  <c r="BK88" i="18"/>
  <c r="BK89" i="18"/>
  <c r="BK94" i="18"/>
  <c r="BK105" i="18"/>
  <c r="BK201" i="18"/>
  <c r="BK83" i="18"/>
  <c r="BK55" i="18"/>
  <c r="BQ201" i="18"/>
  <c r="BQ55" i="18"/>
  <c r="BQ94" i="18"/>
  <c r="BQ105" i="18"/>
  <c r="BQ83" i="18"/>
  <c r="BQ88" i="18"/>
  <c r="BQ89" i="18"/>
  <c r="BS201" i="18"/>
  <c r="BS83" i="18"/>
  <c r="BS88" i="18"/>
  <c r="BS89" i="18"/>
  <c r="BS55" i="18"/>
  <c r="BS94" i="18"/>
  <c r="BS105" i="18"/>
  <c r="BP83" i="18"/>
  <c r="BP201" i="18"/>
  <c r="BP88" i="18"/>
  <c r="BP89" i="18"/>
  <c r="BP55" i="18"/>
  <c r="BG201" i="18"/>
  <c r="BG88" i="18"/>
  <c r="BG89" i="18"/>
  <c r="BG83" i="18"/>
  <c r="BG94" i="18"/>
  <c r="BG105" i="18"/>
  <c r="BG55" i="18"/>
  <c r="BF83" i="18"/>
  <c r="BF88" i="18"/>
  <c r="BF89" i="18"/>
  <c r="BF201" i="18"/>
  <c r="BF55" i="18"/>
  <c r="BJ88" i="18"/>
  <c r="BJ89" i="18"/>
  <c r="BJ83" i="18"/>
  <c r="BJ201" i="18"/>
  <c r="BJ55" i="18"/>
  <c r="BL83" i="18"/>
  <c r="BL201" i="18"/>
  <c r="BL88" i="18"/>
  <c r="BL89" i="18"/>
  <c r="BL55" i="18"/>
  <c r="BW201" i="18"/>
  <c r="BW94" i="18"/>
  <c r="BW105" i="18"/>
  <c r="BW88" i="18"/>
  <c r="BW89" i="18"/>
  <c r="BW83" i="18"/>
  <c r="BW55" i="18"/>
  <c r="BS110" i="18"/>
  <c r="BS108" i="18"/>
  <c r="BS113" i="18"/>
  <c r="BK110" i="18"/>
  <c r="BK108" i="18"/>
  <c r="BK113" i="18"/>
  <c r="BW70" i="18"/>
  <c r="BW71" i="18"/>
  <c r="BW56" i="18"/>
  <c r="BK70" i="18"/>
  <c r="BK71" i="18"/>
  <c r="BK56" i="18"/>
  <c r="BV56" i="18"/>
  <c r="BV70" i="18"/>
  <c r="BV71" i="18"/>
  <c r="BG108" i="18"/>
  <c r="BG113" i="18"/>
  <c r="BG110" i="18"/>
  <c r="BP70" i="18"/>
  <c r="BP71" i="18"/>
  <c r="BP56" i="18"/>
  <c r="BQ70" i="18"/>
  <c r="BQ71" i="18"/>
  <c r="BQ56" i="18"/>
  <c r="BW108" i="18"/>
  <c r="BW113" i="18"/>
  <c r="BW110" i="18"/>
  <c r="BS70" i="18"/>
  <c r="BS71" i="18"/>
  <c r="BS56" i="18"/>
  <c r="BL70" i="18"/>
  <c r="BL71" i="18"/>
  <c r="BL56" i="18"/>
  <c r="BJ70" i="18"/>
  <c r="BJ71" i="18"/>
  <c r="BJ56" i="18"/>
  <c r="BF70" i="18"/>
  <c r="BF71" i="18"/>
  <c r="BF56" i="18"/>
  <c r="BG70" i="18"/>
  <c r="BG71" i="18"/>
  <c r="BG56" i="18"/>
  <c r="BQ108" i="18"/>
  <c r="BQ113" i="18"/>
  <c r="BQ110" i="18"/>
  <c r="BR70" i="18"/>
  <c r="BR71" i="18"/>
  <c r="BR56" i="18"/>
  <c r="BM70" i="18"/>
  <c r="BM71" i="18"/>
  <c r="BM56" i="18"/>
  <c r="BM108" i="18"/>
  <c r="BM113" i="18"/>
  <c r="BM110" i="18"/>
  <c r="BR57" i="18"/>
  <c r="BR58" i="18"/>
  <c r="BJ57" i="18"/>
  <c r="BJ58" i="18"/>
  <c r="BJ59" i="18"/>
  <c r="BQ58" i="18"/>
  <c r="BQ57" i="18"/>
  <c r="BK125" i="18"/>
  <c r="BK128" i="18"/>
  <c r="BK147" i="18"/>
  <c r="BK137" i="18"/>
  <c r="BK148" i="18"/>
  <c r="BK134" i="18"/>
  <c r="BK144" i="18"/>
  <c r="BK141" i="18"/>
  <c r="BK132" i="18"/>
  <c r="BK124" i="18"/>
  <c r="BK136" i="18"/>
  <c r="BK142" i="18"/>
  <c r="BK146" i="18"/>
  <c r="BK133" i="18"/>
  <c r="BK126" i="18"/>
  <c r="BK129" i="18"/>
  <c r="BK138" i="18"/>
  <c r="BK140" i="18"/>
  <c r="BK135" i="18"/>
  <c r="BK127" i="18"/>
  <c r="BK130" i="18"/>
  <c r="BK139" i="18"/>
  <c r="BK143" i="18"/>
  <c r="BK123" i="18"/>
  <c r="BK145" i="18"/>
  <c r="BK131" i="18"/>
  <c r="BM57" i="18"/>
  <c r="BM58" i="18"/>
  <c r="BQ142" i="18"/>
  <c r="BQ145" i="18"/>
  <c r="BQ146" i="18"/>
  <c r="BQ141" i="18"/>
  <c r="BQ140" i="18"/>
  <c r="BQ138" i="18"/>
  <c r="BQ137" i="18"/>
  <c r="BQ133" i="18"/>
  <c r="BQ131" i="18"/>
  <c r="BQ128" i="18"/>
  <c r="BQ125" i="18"/>
  <c r="BQ132" i="18"/>
  <c r="BQ126" i="18"/>
  <c r="BQ130" i="18"/>
  <c r="BQ127" i="18"/>
  <c r="BQ135" i="18"/>
  <c r="BQ129" i="18"/>
  <c r="BQ144" i="18"/>
  <c r="BQ134" i="18"/>
  <c r="BQ139" i="18"/>
  <c r="BQ143" i="18"/>
  <c r="BQ148" i="18"/>
  <c r="BQ147" i="18"/>
  <c r="BQ123" i="18"/>
  <c r="BQ124" i="18"/>
  <c r="BQ136" i="18"/>
  <c r="BF57" i="18"/>
  <c r="BF58" i="18"/>
  <c r="BL58" i="18"/>
  <c r="BL57" i="18"/>
  <c r="BW126" i="18"/>
  <c r="BW132" i="18"/>
  <c r="BW138" i="18"/>
  <c r="BW136" i="18"/>
  <c r="BW145" i="18"/>
  <c r="BW141" i="18"/>
  <c r="BW125" i="18"/>
  <c r="BW143" i="18"/>
  <c r="BW139" i="18"/>
  <c r="BW146" i="18"/>
  <c r="BW144" i="18"/>
  <c r="BW133" i="18"/>
  <c r="BW129" i="18"/>
  <c r="BW124" i="18"/>
  <c r="BW134" i="18"/>
  <c r="BW131" i="18"/>
  <c r="BW123" i="18"/>
  <c r="BW128" i="18"/>
  <c r="BW147" i="18"/>
  <c r="BW137" i="18"/>
  <c r="BW127" i="18"/>
  <c r="BW142" i="18"/>
  <c r="BW135" i="18"/>
  <c r="BW140" i="18"/>
  <c r="BW130" i="18"/>
  <c r="BW148" i="18"/>
  <c r="BP58" i="18"/>
  <c r="BP57" i="18"/>
  <c r="BW58" i="18"/>
  <c r="BW57" i="18"/>
  <c r="BM135" i="18"/>
  <c r="BM129" i="18"/>
  <c r="BM142" i="18"/>
  <c r="BM143" i="18"/>
  <c r="BM133" i="18"/>
  <c r="BM139" i="18"/>
  <c r="BM144" i="18"/>
  <c r="BM126" i="18"/>
  <c r="BM146" i="18"/>
  <c r="BM137" i="18"/>
  <c r="BM141" i="18"/>
  <c r="BM145" i="18"/>
  <c r="BM123" i="18"/>
  <c r="BM136" i="18"/>
  <c r="BM130" i="18"/>
  <c r="BM125" i="18"/>
  <c r="BM131" i="18"/>
  <c r="BM148" i="18"/>
  <c r="BM147" i="18"/>
  <c r="BM124" i="18"/>
  <c r="BM128" i="18"/>
  <c r="BM138" i="18"/>
  <c r="BM127" i="18"/>
  <c r="BM134" i="18"/>
  <c r="BM132" i="18"/>
  <c r="BM140" i="18"/>
  <c r="BG58" i="18"/>
  <c r="BG57" i="18"/>
  <c r="BS57" i="18"/>
  <c r="BS58" i="18"/>
  <c r="BG129" i="18"/>
  <c r="BG128" i="18"/>
  <c r="BG125" i="18"/>
  <c r="BG148" i="18"/>
  <c r="BG147" i="18"/>
  <c r="BG145" i="18"/>
  <c r="BG135" i="18"/>
  <c r="BG126" i="18"/>
  <c r="BG142" i="18"/>
  <c r="BG131" i="18"/>
  <c r="BG137" i="18"/>
  <c r="BG134" i="18"/>
  <c r="BG140" i="18"/>
  <c r="BG138" i="18"/>
  <c r="BG136" i="18"/>
  <c r="BG144" i="18"/>
  <c r="BG146" i="18"/>
  <c r="BG127" i="18"/>
  <c r="BG143" i="18"/>
  <c r="BG141" i="18"/>
  <c r="BG130" i="18"/>
  <c r="BG139" i="18"/>
  <c r="BG124" i="18"/>
  <c r="BG123" i="18"/>
  <c r="BG133" i="18"/>
  <c r="BG132" i="18"/>
  <c r="BK58" i="18"/>
  <c r="BK57" i="18"/>
  <c r="BV58" i="18"/>
  <c r="BV57" i="18"/>
  <c r="BS125" i="18"/>
  <c r="BS124" i="18"/>
  <c r="BS129" i="18"/>
  <c r="BS123" i="18"/>
  <c r="BS134" i="18"/>
  <c r="BS146" i="18"/>
  <c r="BS131" i="18"/>
  <c r="BS143" i="18"/>
  <c r="BS126" i="18"/>
  <c r="BS128" i="18"/>
  <c r="BS127" i="18"/>
  <c r="BS135" i="18"/>
  <c r="BS133" i="18"/>
  <c r="BS140" i="18"/>
  <c r="BS136" i="18"/>
  <c r="BS139" i="18"/>
  <c r="BS137" i="18"/>
  <c r="BS144" i="18"/>
  <c r="BS148" i="18"/>
  <c r="BS141" i="18"/>
  <c r="BS147" i="18"/>
  <c r="BS142" i="18"/>
  <c r="BS132" i="18"/>
  <c r="BS138" i="18"/>
  <c r="BS145" i="18"/>
  <c r="BS130" i="18"/>
  <c r="BG59" i="18"/>
  <c r="BG61" i="18"/>
  <c r="BQ59" i="18"/>
  <c r="BQ61" i="18"/>
  <c r="BR59" i="18"/>
  <c r="BR61" i="18"/>
  <c r="BR199" i="18"/>
  <c r="BK59" i="18"/>
  <c r="BK205" i="18"/>
  <c r="BS59" i="18"/>
  <c r="BS61" i="18"/>
  <c r="BS67" i="18"/>
  <c r="BP59" i="18"/>
  <c r="BP61" i="18"/>
  <c r="BP67" i="18"/>
  <c r="BJ205" i="18"/>
  <c r="BJ85" i="18"/>
  <c r="BJ86" i="18"/>
  <c r="BJ91" i="18"/>
  <c r="BJ92" i="18"/>
  <c r="BS199" i="18"/>
  <c r="BF59" i="18"/>
  <c r="BR76" i="18"/>
  <c r="BW59" i="18"/>
  <c r="BL59" i="18"/>
  <c r="BJ61" i="18"/>
  <c r="BG67" i="18"/>
  <c r="BG76" i="18"/>
  <c r="BG199" i="18"/>
  <c r="BG62" i="18"/>
  <c r="BQ205" i="18"/>
  <c r="BK61" i="18"/>
  <c r="BG85" i="18"/>
  <c r="BG86" i="18"/>
  <c r="BG91" i="18"/>
  <c r="BG92" i="18"/>
  <c r="BG205" i="18"/>
  <c r="BM59" i="18"/>
  <c r="BV59" i="18"/>
  <c r="BR205" i="18"/>
  <c r="BQ85" i="18"/>
  <c r="BQ86" i="18"/>
  <c r="BQ91" i="18"/>
  <c r="BQ92" i="18"/>
  <c r="BR67" i="18"/>
  <c r="BR62" i="18"/>
  <c r="BR85" i="18"/>
  <c r="BR86" i="18"/>
  <c r="BR91" i="18"/>
  <c r="BR92" i="18"/>
  <c r="BK85" i="18"/>
  <c r="BK86" i="18"/>
  <c r="BK91" i="18"/>
  <c r="BK92" i="18"/>
  <c r="BS205" i="18"/>
  <c r="BP199" i="18"/>
  <c r="BP85" i="18"/>
  <c r="BP86" i="18"/>
  <c r="BP91" i="18"/>
  <c r="BP92" i="18"/>
  <c r="BS62" i="18"/>
  <c r="BS78" i="18"/>
  <c r="BP62" i="18"/>
  <c r="BP68" i="18"/>
  <c r="BS85" i="18"/>
  <c r="BS86" i="18"/>
  <c r="BS91" i="18"/>
  <c r="BS92" i="18"/>
  <c r="BP205" i="18"/>
  <c r="BP76" i="18"/>
  <c r="BS76" i="18"/>
  <c r="BW85" i="18"/>
  <c r="BW86" i="18"/>
  <c r="BW91" i="18"/>
  <c r="BW92" i="18"/>
  <c r="BW205" i="18"/>
  <c r="BW61" i="18"/>
  <c r="BS69" i="18"/>
  <c r="BS77" i="18"/>
  <c r="BS197" i="18"/>
  <c r="BG77" i="18"/>
  <c r="BG69" i="18"/>
  <c r="BG197" i="18"/>
  <c r="BF61" i="18"/>
  <c r="BF205" i="18"/>
  <c r="BF85" i="18"/>
  <c r="BF86" i="18"/>
  <c r="BF91" i="18"/>
  <c r="BF92" i="18"/>
  <c r="BP78" i="18"/>
  <c r="BV205" i="18"/>
  <c r="BV85" i="18"/>
  <c r="BV86" i="18"/>
  <c r="BV91" i="18"/>
  <c r="BV92" i="18"/>
  <c r="BV61" i="18"/>
  <c r="BK67" i="18"/>
  <c r="BK62" i="18"/>
  <c r="BK76" i="18"/>
  <c r="BK199" i="18"/>
  <c r="BG68" i="18"/>
  <c r="BG78" i="18"/>
  <c r="BI15" i="18"/>
  <c r="BJ67" i="18"/>
  <c r="BJ76" i="18"/>
  <c r="BJ62" i="18"/>
  <c r="BJ199" i="18"/>
  <c r="BR69" i="18"/>
  <c r="BR197" i="18"/>
  <c r="BR77" i="18"/>
  <c r="BQ199" i="18"/>
  <c r="BQ62" i="18"/>
  <c r="BQ76" i="18"/>
  <c r="BQ67" i="18"/>
  <c r="BM61" i="18"/>
  <c r="BM85" i="18"/>
  <c r="BM86" i="18"/>
  <c r="BM91" i="18"/>
  <c r="BM92" i="18"/>
  <c r="BM205" i="18"/>
  <c r="BL85" i="18"/>
  <c r="BL86" i="18"/>
  <c r="BL91" i="18"/>
  <c r="BL92" i="18"/>
  <c r="BL205" i="18"/>
  <c r="BL61" i="18"/>
  <c r="BR78" i="18"/>
  <c r="BT15" i="18"/>
  <c r="BR68" i="18"/>
  <c r="BP77" i="18"/>
  <c r="BP69" i="18"/>
  <c r="BP197" i="18"/>
  <c r="BU15" i="18"/>
  <c r="BS68" i="18"/>
  <c r="BT42" i="18"/>
  <c r="BT73" i="18"/>
  <c r="BT206" i="18"/>
  <c r="BW76" i="18"/>
  <c r="BW199" i="18"/>
  <c r="BW62" i="18"/>
  <c r="BW67" i="18"/>
  <c r="BL62" i="18"/>
  <c r="BL76" i="18"/>
  <c r="BL199" i="18"/>
  <c r="BL67" i="18"/>
  <c r="BK69" i="18"/>
  <c r="BK77" i="18"/>
  <c r="BK197" i="18"/>
  <c r="BF76" i="18"/>
  <c r="BF62" i="18"/>
  <c r="BF67" i="18"/>
  <c r="BF199" i="18"/>
  <c r="BI73" i="18"/>
  <c r="BI206" i="18"/>
  <c r="BI42" i="18"/>
  <c r="BQ197" i="18"/>
  <c r="BQ69" i="18"/>
  <c r="BQ77" i="18"/>
  <c r="BJ78" i="18"/>
  <c r="BJ68" i="18"/>
  <c r="BK78" i="18"/>
  <c r="BK68" i="18"/>
  <c r="BM67" i="18"/>
  <c r="BM76" i="18"/>
  <c r="BM62" i="18"/>
  <c r="BM199" i="18"/>
  <c r="BU42" i="18"/>
  <c r="BU73" i="18"/>
  <c r="BU206" i="18"/>
  <c r="BQ78" i="18"/>
  <c r="BQ68" i="18"/>
  <c r="BJ197" i="18"/>
  <c r="BJ77" i="18"/>
  <c r="BJ69" i="18"/>
  <c r="BV62" i="18"/>
  <c r="BV76" i="18"/>
  <c r="BV199" i="18"/>
  <c r="BV67" i="18"/>
  <c r="BM78" i="18"/>
  <c r="BM68" i="18"/>
  <c r="BO15" i="18"/>
  <c r="BL77" i="18"/>
  <c r="BL197" i="18"/>
  <c r="BL69" i="18"/>
  <c r="BW69" i="18"/>
  <c r="BW77" i="18"/>
  <c r="BW197" i="18"/>
  <c r="BU55" i="18"/>
  <c r="BU88" i="18"/>
  <c r="BU89" i="18"/>
  <c r="BU201" i="18"/>
  <c r="BU83" i="18"/>
  <c r="BM77" i="18"/>
  <c r="BM69" i="18"/>
  <c r="BM197" i="18"/>
  <c r="BF197" i="18"/>
  <c r="BF69" i="18"/>
  <c r="BF77" i="18"/>
  <c r="BW68" i="18"/>
  <c r="BW78" i="18"/>
  <c r="BV69" i="18"/>
  <c r="BV197" i="18"/>
  <c r="BV77" i="18"/>
  <c r="BV68" i="18"/>
  <c r="BV78" i="18"/>
  <c r="BI55" i="18"/>
  <c r="BI83" i="18"/>
  <c r="BI88" i="18"/>
  <c r="BI89" i="18"/>
  <c r="BI201" i="18"/>
  <c r="BF78" i="18"/>
  <c r="BH15" i="18"/>
  <c r="BF68" i="18"/>
  <c r="BN15" i="18"/>
  <c r="BL78" i="18"/>
  <c r="BL68" i="18"/>
  <c r="BT55" i="18"/>
  <c r="BT201" i="18"/>
  <c r="BT83" i="18"/>
  <c r="BT88" i="18"/>
  <c r="BT89" i="18"/>
  <c r="BH42" i="18"/>
  <c r="BH73" i="18"/>
  <c r="BH206" i="18"/>
  <c r="BI56" i="18"/>
  <c r="BI70" i="18"/>
  <c r="BI71" i="18"/>
  <c r="BO42" i="18"/>
  <c r="BO73" i="18"/>
  <c r="BO206" i="18"/>
  <c r="BN73" i="18"/>
  <c r="BN206" i="18"/>
  <c r="BN42" i="18"/>
  <c r="BU56" i="18"/>
  <c r="BU70" i="18"/>
  <c r="BU71" i="18"/>
  <c r="BT70" i="18"/>
  <c r="BT71" i="18"/>
  <c r="BT56" i="18"/>
  <c r="BN83" i="18"/>
  <c r="BN88" i="18"/>
  <c r="BN89" i="18"/>
  <c r="BN201" i="18"/>
  <c r="BN55" i="18"/>
  <c r="BT57" i="18"/>
  <c r="BT58" i="18"/>
  <c r="BI57" i="18"/>
  <c r="BI58" i="18"/>
  <c r="BU57" i="18"/>
  <c r="BU58" i="18"/>
  <c r="BO83" i="18"/>
  <c r="BO88" i="18"/>
  <c r="BO89" i="18"/>
  <c r="BO201" i="18"/>
  <c r="BO55" i="18"/>
  <c r="BH88" i="18"/>
  <c r="BH89" i="18"/>
  <c r="BH83" i="18"/>
  <c r="BH201" i="18"/>
  <c r="BH55" i="18"/>
  <c r="BT59" i="18"/>
  <c r="BT205" i="18"/>
  <c r="BH56" i="18"/>
  <c r="BH70" i="18"/>
  <c r="BH71" i="18"/>
  <c r="BO70" i="18"/>
  <c r="BO71" i="18"/>
  <c r="BO56" i="18"/>
  <c r="BI59" i="18"/>
  <c r="BN70" i="18"/>
  <c r="BN71" i="18"/>
  <c r="BN56" i="18"/>
  <c r="BU59" i="18"/>
  <c r="BT61" i="18"/>
  <c r="BT85" i="18"/>
  <c r="BT86" i="18"/>
  <c r="BT91" i="18"/>
  <c r="BT92" i="18"/>
  <c r="BT62" i="18"/>
  <c r="BT76" i="18"/>
  <c r="BT199" i="18"/>
  <c r="BT67" i="18"/>
  <c r="BI205" i="18"/>
  <c r="BI85" i="18"/>
  <c r="BI86" i="18"/>
  <c r="BI91" i="18"/>
  <c r="BI92" i="18"/>
  <c r="BI61" i="18"/>
  <c r="BH58" i="18"/>
  <c r="BH57" i="18"/>
  <c r="BU61" i="18"/>
  <c r="BU205" i="18"/>
  <c r="BU85" i="18"/>
  <c r="BU86" i="18"/>
  <c r="BU91" i="18"/>
  <c r="BU92" i="18"/>
  <c r="BO58" i="18"/>
  <c r="BO57" i="18"/>
  <c r="BN57" i="18"/>
  <c r="BN58" i="18"/>
  <c r="BN59" i="18"/>
  <c r="BN61" i="18"/>
  <c r="BN76" i="18"/>
  <c r="BN199" i="18"/>
  <c r="BN62" i="18"/>
  <c r="BH59" i="18"/>
  <c r="BT78" i="18"/>
  <c r="BT68" i="18"/>
  <c r="BN85" i="18"/>
  <c r="BN86" i="18"/>
  <c r="BN91" i="18"/>
  <c r="BN92" i="18"/>
  <c r="BN205" i="18"/>
  <c r="BT69" i="18"/>
  <c r="BT197" i="18"/>
  <c r="BT77" i="18"/>
  <c r="BO59" i="18"/>
  <c r="BU67" i="18"/>
  <c r="BU199" i="18"/>
  <c r="BU62" i="18"/>
  <c r="BU76" i="18"/>
  <c r="BI67" i="18"/>
  <c r="BI62" i="18"/>
  <c r="BI76" i="18"/>
  <c r="BI199" i="18"/>
  <c r="F11" i="7"/>
  <c r="F10" i="7"/>
  <c r="K36" i="7"/>
  <c r="J36" i="7"/>
  <c r="I36" i="7"/>
  <c r="H36" i="7"/>
  <c r="G36" i="7"/>
  <c r="F36" i="7"/>
  <c r="K35" i="7"/>
  <c r="J35" i="7"/>
  <c r="I35" i="7"/>
  <c r="H35" i="7"/>
  <c r="G35" i="7"/>
  <c r="F35" i="7"/>
  <c r="K34" i="7"/>
  <c r="J34" i="7"/>
  <c r="I34" i="7"/>
  <c r="H34" i="7"/>
  <c r="G34" i="7"/>
  <c r="F34" i="7"/>
  <c r="K33" i="7"/>
  <c r="J33" i="7"/>
  <c r="I33" i="7"/>
  <c r="H33" i="7"/>
  <c r="G33" i="7"/>
  <c r="F33" i="7"/>
  <c r="K32" i="7"/>
  <c r="J32" i="7"/>
  <c r="I32" i="7"/>
  <c r="H32" i="7"/>
  <c r="G32" i="7"/>
  <c r="F32" i="7"/>
  <c r="K31" i="7"/>
  <c r="J31" i="7"/>
  <c r="I31" i="7"/>
  <c r="H31" i="7"/>
  <c r="G31" i="7"/>
  <c r="J15" i="7"/>
  <c r="J16" i="7"/>
  <c r="J14" i="7"/>
  <c r="I14" i="7"/>
  <c r="K9" i="7"/>
  <c r="I15" i="7"/>
  <c r="I16" i="7"/>
  <c r="K7" i="7"/>
  <c r="K6" i="7"/>
  <c r="E8" i="7"/>
  <c r="E15" i="7"/>
  <c r="E16" i="7"/>
  <c r="G9" i="7"/>
  <c r="G7" i="7"/>
  <c r="O5" i="7"/>
  <c r="BN67" i="18"/>
  <c r="BI78" i="18"/>
  <c r="BI68" i="18"/>
  <c r="BI69" i="18"/>
  <c r="BI197" i="18"/>
  <c r="BI77" i="18"/>
  <c r="BU77" i="18"/>
  <c r="BU69" i="18"/>
  <c r="BU197" i="18"/>
  <c r="BN78" i="18"/>
  <c r="BN68" i="18"/>
  <c r="BU78" i="18"/>
  <c r="BU68" i="18"/>
  <c r="BN197" i="18"/>
  <c r="BN77" i="18"/>
  <c r="BN69" i="18"/>
  <c r="BO61" i="18"/>
  <c r="BO85" i="18"/>
  <c r="BO86" i="18"/>
  <c r="BO91" i="18"/>
  <c r="BO92" i="18"/>
  <c r="BO205" i="18"/>
  <c r="BH85" i="18"/>
  <c r="BH86" i="18"/>
  <c r="BH91" i="18"/>
  <c r="BH92" i="18"/>
  <c r="BH205" i="18"/>
  <c r="BH61" i="18"/>
  <c r="O12" i="7"/>
  <c r="F8" i="7"/>
  <c r="F15" i="7"/>
  <c r="F16" i="7"/>
  <c r="G16" i="7"/>
  <c r="E19" i="7"/>
  <c r="O7" i="7"/>
  <c r="O15" i="7"/>
  <c r="O10" i="7"/>
  <c r="E29" i="7"/>
  <c r="N5" i="7"/>
  <c r="O8" i="7"/>
  <c r="P5" i="7"/>
  <c r="O13" i="7"/>
  <c r="O6" i="7"/>
  <c r="O11" i="7"/>
  <c r="O14" i="7"/>
  <c r="O9" i="7"/>
  <c r="K14" i="7"/>
  <c r="I18" i="7"/>
  <c r="K16" i="7"/>
  <c r="I19" i="7"/>
  <c r="BO199" i="18"/>
  <c r="BO76" i="18"/>
  <c r="BO67" i="18"/>
  <c r="BO62" i="18"/>
  <c r="BH62" i="18"/>
  <c r="BH199" i="18"/>
  <c r="BH67" i="18"/>
  <c r="BH76" i="18"/>
  <c r="P9" i="7"/>
  <c r="P14" i="7"/>
  <c r="P6" i="7"/>
  <c r="P11" i="7"/>
  <c r="P10" i="7"/>
  <c r="P8" i="7"/>
  <c r="P15" i="7"/>
  <c r="P13" i="7"/>
  <c r="P7" i="7"/>
  <c r="P12" i="7"/>
  <c r="N15" i="7"/>
  <c r="N7" i="7"/>
  <c r="N12" i="7"/>
  <c r="N9" i="7"/>
  <c r="N6" i="7"/>
  <c r="N13" i="7"/>
  <c r="N10" i="7"/>
  <c r="N14" i="7"/>
  <c r="N11" i="7"/>
  <c r="N8" i="7"/>
  <c r="I20" i="7"/>
  <c r="BH68" i="18"/>
  <c r="BH78" i="18"/>
  <c r="BO68" i="18"/>
  <c r="BO78" i="18"/>
  <c r="BO197" i="18"/>
  <c r="BO77" i="18"/>
  <c r="BO69" i="18"/>
  <c r="BH77" i="18"/>
  <c r="BH69" i="18"/>
  <c r="BH197" i="18"/>
  <c r="E6" i="7"/>
  <c r="E22" i="7"/>
  <c r="F6" i="7"/>
  <c r="G6" i="7"/>
  <c r="E14" i="7"/>
  <c r="E23" i="7"/>
  <c r="E25" i="7"/>
  <c r="E26" i="7"/>
  <c r="F22" i="7"/>
  <c r="F25" i="7"/>
  <c r="F26" i="7"/>
  <c r="F14" i="7"/>
  <c r="G14" i="7"/>
  <c r="E18" i="7"/>
  <c r="E20" i="7"/>
  <c r="M14" i="7"/>
  <c r="M6" i="7"/>
  <c r="M11" i="7"/>
  <c r="M7" i="7"/>
  <c r="M8" i="7"/>
  <c r="M15" i="7"/>
  <c r="M9" i="7"/>
  <c r="M10" i="7"/>
  <c r="M12" i="7"/>
  <c r="M13" i="7"/>
  <c r="F23" i="7"/>
  <c r="D8" i="31"/>
  <c r="D10" i="31"/>
  <c r="D15" i="31"/>
  <c r="D17" i="31"/>
  <c r="D19" i="31"/>
  <c r="D21" i="31"/>
  <c r="D22" i="31"/>
  <c r="D25" i="31"/>
  <c r="D26" i="31"/>
  <c r="C10" i="31"/>
  <c r="C15" i="31"/>
  <c r="C17" i="31"/>
  <c r="C19" i="31"/>
  <c r="C21" i="31"/>
  <c r="C22" i="31"/>
  <c r="C25" i="31"/>
  <c r="C26" i="31"/>
  <c r="E25" i="31"/>
  <c r="E21" i="31"/>
  <c r="E22" i="31"/>
  <c r="E15" i="31"/>
  <c r="E17"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PFisher_Lab</author>
    <author>Paul Fisher</author>
    <author>pfisher</author>
  </authors>
  <commentList>
    <comment ref="C7" authorId="0" shapeId="0" xr:uid="{00000000-0006-0000-0500-000001000000}">
      <text>
        <r>
          <rPr>
            <sz val="8"/>
            <color indexed="81"/>
            <rFont val="Tahoma"/>
            <family val="2"/>
          </rPr>
          <t xml:space="preserve">This varies for each business.  See our spreadsheet (a different file) for calculating overhead costs.  This item includes costs such as insurance, mortgage, fuel, and management labor divided up into the square feet of production space per week of production (usually between 20 and 40 cents).
</t>
        </r>
      </text>
    </comment>
    <comment ref="C15" authorId="0" shapeId="0" xr:uid="{00000000-0006-0000-0500-000002000000}">
      <text>
        <r>
          <rPr>
            <sz val="8"/>
            <color indexed="81"/>
            <rFont val="Tahoma"/>
            <family val="2"/>
          </rPr>
          <t xml:space="preserve">Include all costs (the plant itself, freight, brokerage fees, etc.) other than royalties.  Do not include tags here - that goes below.
</t>
        </r>
      </text>
    </comment>
    <comment ref="C17" authorId="0" shapeId="0" xr:uid="{00000000-0006-0000-0500-000003000000}">
      <text>
        <r>
          <rPr>
            <sz val="8"/>
            <color indexed="81"/>
            <rFont val="Tahoma"/>
            <family val="2"/>
          </rPr>
          <t xml:space="preserve">Enter 1, unless you stick multiple cuttings in each cell
</t>
        </r>
      </text>
    </comment>
    <comment ref="C19" authorId="1" shapeId="0" xr:uid="{00000000-0006-0000-0500-000004000000}">
      <text>
        <r>
          <rPr>
            <sz val="9"/>
            <color indexed="81"/>
            <rFont val="Tahoma"/>
            <family val="2"/>
          </rPr>
          <t>Enter 0 if the customer pays for the tags as a separate line item and tags are therefore not a cost for your business that is included in the sales price.</t>
        </r>
      </text>
    </comment>
    <comment ref="C23" authorId="2" shapeId="0" xr:uid="{00000000-0006-0000-0500-000005000000}">
      <text>
        <r>
          <rPr>
            <sz val="9"/>
            <color indexed="81"/>
            <rFont val="Tahoma"/>
            <family val="2"/>
          </rPr>
          <t>This number is used to calculate labor for maintaining the crop.</t>
        </r>
      </text>
    </comment>
    <comment ref="C24" authorId="1" shapeId="0" xr:uid="{00000000-0006-0000-0500-000006000000}">
      <text>
        <r>
          <rPr>
            <sz val="9"/>
            <color indexed="81"/>
            <rFont val="Tahoma"/>
            <family val="2"/>
          </rPr>
          <t>Enter the # hours in a typical work week during liner production season for a worker.</t>
        </r>
      </text>
    </comment>
    <comment ref="C25" authorId="0" shapeId="0" xr:uid="{00000000-0006-0000-0500-000007000000}">
      <text>
        <r>
          <rPr>
            <sz val="8"/>
            <color indexed="81"/>
            <rFont val="Tahoma"/>
            <family val="2"/>
          </rPr>
          <t xml:space="preserve">Grading and fixing required before shipping
</t>
        </r>
      </text>
    </comment>
    <comment ref="C26" authorId="0" shapeId="0" xr:uid="{00000000-0006-0000-0500-000008000000}">
      <text>
        <r>
          <rPr>
            <sz val="8"/>
            <color indexed="81"/>
            <rFont val="Tahoma"/>
            <family val="2"/>
          </rPr>
          <t>Process of removing plants from the greenhouse and putting onto carts or packing into boxes.</t>
        </r>
      </text>
    </comment>
    <comment ref="C30" authorId="1" shapeId="0" xr:uid="{00000000-0006-0000-0500-000009000000}">
      <text>
        <r>
          <rPr>
            <sz val="9"/>
            <color indexed="81"/>
            <rFont val="Tahoma"/>
            <family val="2"/>
          </rPr>
          <t>Include the number of weeks from sticking until plants are actually shipped.</t>
        </r>
      </text>
    </comment>
    <comment ref="C32" authorId="2" shapeId="0" xr:uid="{00000000-0006-0000-0500-00000A000000}">
      <text>
        <r>
          <rPr>
            <sz val="9"/>
            <color indexed="81"/>
            <rFont val="Tahoma"/>
            <family val="2"/>
          </rPr>
          <t>Enter the average number of tip cuttings taken and used.  
For example, if tip cuttings are only used from about half of the trays pinched, enter a value that is half the number of cells.
For example, a grower uses 84-count trays.  On about half those trays, she keeps the cuttings and sticks those in other trays.  She gets an average of 1 cutting per cell.  The number entered here would be 84 cells/tray x 50% of cuttings stuck x 1 cutting/cell = 42.
Enter 0 if not pinched, or tip cuttings are discarded.</t>
        </r>
      </text>
    </comment>
    <comment ref="C33" authorId="2" shapeId="0" xr:uid="{00000000-0006-0000-0500-00000B000000}">
      <text>
        <r>
          <rPr>
            <sz val="9"/>
            <color indexed="81"/>
            <rFont val="Tahoma"/>
            <family val="2"/>
          </rPr>
          <t>Enter 0 if no royalty is paid on tip cuttings, tip cuttings are discarded, or plants are not pinched.</t>
        </r>
      </text>
    </comment>
    <comment ref="C34" authorId="0" shapeId="0" xr:uid="{00000000-0006-0000-0500-00000C000000}">
      <text>
        <r>
          <rPr>
            <sz val="8"/>
            <color indexed="81"/>
            <rFont val="Tahoma"/>
            <family val="2"/>
          </rPr>
          <t>Only include shipping costs that are included (hidden) in the sales price of the liner tray.  If the box or either freight costs are separate line items paid by the customer, set to zero.
It may be easiest to calculate shipping cost per box and divide by the number of trays per box.</t>
        </r>
      </text>
    </comment>
    <comment ref="C35" authorId="0" shapeId="0" xr:uid="{00000000-0006-0000-0500-00000D000000}">
      <text>
        <r>
          <rPr>
            <sz val="8"/>
            <color indexed="81"/>
            <rFont val="Tahoma"/>
            <family val="2"/>
          </rPr>
          <t xml:space="preserve">Royalties are not included as a cost in this budget, so should be also excluded from the sales price.
</t>
        </r>
      </text>
    </comment>
    <comment ref="C36" authorId="0" shapeId="0" xr:uid="{00000000-0006-0000-0500-00000E000000}">
      <text>
        <r>
          <rPr>
            <sz val="8"/>
            <color indexed="81"/>
            <rFont val="Tahoma"/>
            <family val="2"/>
          </rPr>
          <t xml:space="preserve">Enter proportion of liners that are not sold (e.g. excess production, poor quality, etc.)
</t>
        </r>
      </text>
    </comment>
    <comment ref="C37" authorId="0" shapeId="0" xr:uid="{00000000-0006-0000-0500-00000F000000}">
      <text>
        <r>
          <rPr>
            <sz val="8"/>
            <color indexed="81"/>
            <rFont val="Tahoma"/>
            <family val="2"/>
          </rPr>
          <t>Enter proportion of liners that are sold, but a credit is requested by your customer.</t>
        </r>
      </text>
    </comment>
  </commentList>
</comments>
</file>

<file path=xl/sharedStrings.xml><?xml version="1.0" encoding="utf-8"?>
<sst xmlns="http://schemas.openxmlformats.org/spreadsheetml/2006/main" count="458" uniqueCount="261">
  <si>
    <t>SPECIES AND CULTIVAR:</t>
  </si>
  <si>
    <t>Shipping</t>
  </si>
  <si>
    <t>Cost of unrooted cuttings</t>
  </si>
  <si>
    <t>SUMMARY OF BUDGET RESULTS</t>
  </si>
  <si>
    <t>Breakdown of costs to produce a rooted liner tray</t>
  </si>
  <si>
    <t>Total cost</t>
  </si>
  <si>
    <t>Sales price</t>
  </si>
  <si>
    <t>Profit</t>
  </si>
  <si>
    <t>Losses</t>
  </si>
  <si>
    <t>Overhead and variable costs for liner tray before losses</t>
  </si>
  <si>
    <t>Labor</t>
  </si>
  <si>
    <t>Calculations</t>
  </si>
  <si>
    <t>% margin ((sales price-production cost)/production cost)</t>
  </si>
  <si>
    <t>Tray</t>
  </si>
  <si>
    <t>Cuttings and Plant Tags</t>
  </si>
  <si>
    <t>Sales Price</t>
  </si>
  <si>
    <t>Shrinkage</t>
  </si>
  <si>
    <t>Overhead</t>
  </si>
  <si>
    <t>If liners are pinched, royalty paid per tip cutting stuck</t>
  </si>
  <si>
    <t>Tip Cuttings Stuck From Trays</t>
  </si>
  <si>
    <t>Hours worked per week for maintenance greenhouse labor</t>
  </si>
  <si>
    <t>Labor to pull orders</t>
  </si>
  <si>
    <t>Total labor</t>
  </si>
  <si>
    <t>If liners are pinched, # tip cuttings per tray used to root additional liners</t>
  </si>
  <si>
    <t>Shrinkage of liners (%) from production losses or not sold (spec)</t>
  </si>
  <si>
    <t>Total losses</t>
  </si>
  <si>
    <t>Losses post-production (credits)</t>
  </si>
  <si>
    <t>Losses in production (shrinkage)</t>
  </si>
  <si>
    <t>Crop</t>
  </si>
  <si>
    <t>Cuttings and Tags</t>
  </si>
  <si>
    <t>Overhead Costs</t>
  </si>
  <si>
    <t>Total net direct costs (materials, labor, shipping) before losses</t>
  </si>
  <si>
    <t>Value of Tip Cuttings Stuck</t>
  </si>
  <si>
    <t>Average hourly labor rate including benefits for production staff (sticking, grading, etc.)</t>
  </si>
  <si>
    <t>Average hourly labor rate including benefits for grower staff</t>
  </si>
  <si>
    <t>Growing media cost per container</t>
  </si>
  <si>
    <t>Plastic cost per container excluding container label</t>
  </si>
  <si>
    <t>Cuttings per cell in the liner container</t>
  </si>
  <si>
    <t>Number of cells per liner container</t>
  </si>
  <si>
    <t>Cost of individual plant tags per container</t>
  </si>
  <si>
    <t>Number of times containers are pinched (enter 0 if not pinched)</t>
  </si>
  <si>
    <t>If liners are pinched, number of containers pinched per hour per worker</t>
  </si>
  <si>
    <t>Containers graded per hour per worker</t>
  </si>
  <si>
    <t>Containers pulled and boxed/prepared for shipping or sales per hour per worker</t>
  </si>
  <si>
    <t>Total cost per container  for freight and packaging materials (set to zero if this cost is passed on to customer)</t>
  </si>
  <si>
    <t>Shrinkage from credits after sale (% of containers)</t>
  </si>
  <si>
    <t>Overhead and Variable Costs per container</t>
  </si>
  <si>
    <t>Total production cost (per container)</t>
  </si>
  <si>
    <t>Sales Price (per container)</t>
  </si>
  <si>
    <t>Additional value of tip cuttings stuck (per container)</t>
  </si>
  <si>
    <t>Total production cost per container</t>
  </si>
  <si>
    <t>Net profit (cost) to produce a container - not including tip cuttings</t>
  </si>
  <si>
    <t>Container, growing media, and container tag</t>
  </si>
  <si>
    <t>Container</t>
  </si>
  <si>
    <t>Units</t>
  </si>
  <si>
    <t>U.S.</t>
  </si>
  <si>
    <t>Cost to purchase each cutting</t>
  </si>
  <si>
    <t>Rooting hormone/cutting</t>
  </si>
  <si>
    <t>Bracteantha Pink Callus Ball  102-ct liner</t>
  </si>
  <si>
    <t>Bracteantha Pink URC Ball  102-ct liner</t>
  </si>
  <si>
    <t>Bracteantha Pink CC Ball Direct 4.5-inch</t>
  </si>
  <si>
    <t>Bracteantha Pink from callus liner 4.5-inch</t>
  </si>
  <si>
    <t>Bracteantha Pink from URC liner 4.5-inch</t>
  </si>
  <si>
    <t>Number of containers transplanted and dispatched to bench per hour per worker</t>
  </si>
  <si>
    <t>Weeks to the finished stage</t>
  </si>
  <si>
    <t>Sales price per container (excluding brokerage fee, royalties paid to third party)</t>
  </si>
  <si>
    <t>Labor to pinch</t>
  </si>
  <si>
    <t>Labor cost to transplant</t>
  </si>
  <si>
    <t>Labor to maintain plants</t>
  </si>
  <si>
    <t>Labor to grade plants</t>
  </si>
  <si>
    <t>Tags provided with each plant</t>
  </si>
  <si>
    <t>Tag cost for container itself (such as bar code, not for individual cuttings)</t>
  </si>
  <si>
    <t>Bracteantha Pink URC Ball Direct 4.5-inch</t>
  </si>
  <si>
    <t>Sales Price per cell or plant</t>
  </si>
  <si>
    <t>Total production cost (per cell or plant)</t>
  </si>
  <si>
    <t>Profit per cell or plant</t>
  </si>
  <si>
    <t>Profit per container</t>
  </si>
  <si>
    <t>metric</t>
  </si>
  <si>
    <t>Square foot weeks carried over from transplants</t>
  </si>
  <si>
    <t>Plant cost</t>
  </si>
  <si>
    <t>URC</t>
  </si>
  <si>
    <t>callused</t>
  </si>
  <si>
    <t>Production time (weeks)</t>
  </si>
  <si>
    <t>Direct plant cost</t>
  </si>
  <si>
    <t>difference</t>
  </si>
  <si>
    <t>Plants per square foot</t>
  </si>
  <si>
    <t>Overhead cost per sfw</t>
  </si>
  <si>
    <t>sfw per plant</t>
  </si>
  <si>
    <t>Extra cost of callused cutting</t>
  </si>
  <si>
    <t>Cost savings in overhead</t>
  </si>
  <si>
    <t>Savings (cost) of callused versus URC</t>
  </si>
  <si>
    <t>Rooted liner</t>
  </si>
  <si>
    <t>Finished container</t>
  </si>
  <si>
    <t>Sales price per plant</t>
  </si>
  <si>
    <t>Based on cost:</t>
  </si>
  <si>
    <t>Gross margin per plant</t>
  </si>
  <si>
    <t>Other direct costs per plant</t>
  </si>
  <si>
    <t>Gross margin per sfw</t>
  </si>
  <si>
    <t>Net margin per plant</t>
  </si>
  <si>
    <t>Net margin per sfw</t>
  </si>
  <si>
    <t>Additional plant cost of callused cuttings</t>
  </si>
  <si>
    <t>Weeks difference in production time</t>
  </si>
  <si>
    <t>Overhead cost</t>
  </si>
  <si>
    <t>Weeks to get 1 sfw</t>
  </si>
  <si>
    <t>$/sfw</t>
  </si>
  <si>
    <t>Weeks of production time</t>
  </si>
  <si>
    <t>Cells per sf</t>
  </si>
  <si>
    <t>Bracteantha Red Callus Ball  102-ct liner</t>
  </si>
  <si>
    <t>Bracteantha Red URC Ball  102-ct liner</t>
  </si>
  <si>
    <t>Bracteantha Red from callus liner 4.5-inch</t>
  </si>
  <si>
    <t>Bracteantha Red from URC liner 4.5-inch</t>
  </si>
  <si>
    <t>Bracteantha Red CC Ball Direct 4.5-inch</t>
  </si>
  <si>
    <t>Bracteantha Red URC Ball Direct 4.5-inch</t>
  </si>
  <si>
    <t>Bracteantha Yellow Callus Ball  102-ct liner</t>
  </si>
  <si>
    <t>Bracteantha Yellow URC Ball  102-ct liner</t>
  </si>
  <si>
    <t>Bracteantha Yellow from callus liner 4.5-inch</t>
  </si>
  <si>
    <t>Bracteantha Yellow from URC liner 4.5-inch</t>
  </si>
  <si>
    <t>Bracteantha Yellow CC Ball Direct 4.5-inch</t>
  </si>
  <si>
    <t>Bracteantha Yellow URC Ball Direct 4.5-inch</t>
  </si>
  <si>
    <t>Osteospermum Lavender Callus Ball  102-ct liner</t>
  </si>
  <si>
    <t>Osteospermum Lavender URC Ball  102-ct liner</t>
  </si>
  <si>
    <t>Osteospermum Lavender from callus liner 4.5-inch</t>
  </si>
  <si>
    <t>Osteospermum Lavender from URC liner 4.5-inch</t>
  </si>
  <si>
    <t>Osteospermum Lavender CC Ball Direct 4.5-inch</t>
  </si>
  <si>
    <t>Osteospermum Lavender URC Ball Direct 4.5-inch</t>
  </si>
  <si>
    <t>Osteospermum Peach Callus Ball  102-ct liner</t>
  </si>
  <si>
    <t>Osteospermum Peach URC Ball  102-ct liner</t>
  </si>
  <si>
    <t>Osteospermum Peach from callus liner 4.5-inch</t>
  </si>
  <si>
    <t>Osteospermum Peach from URC liner 4.5-inch</t>
  </si>
  <si>
    <t>Osteospermum Peach CC Ball Direct 4.5-inch</t>
  </si>
  <si>
    <t>Osteospermum Peach URC Ball Direct 4.5-inch</t>
  </si>
  <si>
    <t>Osteospermum Pink Callus Ball  102-ct liner</t>
  </si>
  <si>
    <t>Osteospermum Pink URC Ball  102-ct liner</t>
  </si>
  <si>
    <t>Osteospermum Pink from callus liner 4.5-inch</t>
  </si>
  <si>
    <t>Osteospermum Pink from URC liner 4.5-inch</t>
  </si>
  <si>
    <t>Osteospermum Pink CC Ball Direct 4.5-inch</t>
  </si>
  <si>
    <t>Osteospermum Pink URC Ball Direct 4.5-inch</t>
  </si>
  <si>
    <t>Scaevola Blue Callus Ball  102-ct liner</t>
  </si>
  <si>
    <t>Scaevola Blue URC Ball  102-ct liner</t>
  </si>
  <si>
    <t>Scaevola Blue from callus liner 4.5-inch</t>
  </si>
  <si>
    <t>Scaevola Blue from URC liner 4.5-inch</t>
  </si>
  <si>
    <t>Scaevola Blue CC Ball Direct 4.5-inch</t>
  </si>
  <si>
    <t>Scaevola Blue URC Ball Direct 4.5-inch</t>
  </si>
  <si>
    <t>Scaevola Scalora Callus Ball  102-ct liner</t>
  </si>
  <si>
    <t>Scaevola Scalora URC Ball  102-ct liner</t>
  </si>
  <si>
    <t>Scaevola Scalora from callus liner 4.5-inch</t>
  </si>
  <si>
    <t>Scaevola Scalora from URC liner 4.5-inch</t>
  </si>
  <si>
    <t>Scaevola Scalora CC Ball Direct 4.5-inch</t>
  </si>
  <si>
    <t>Scaevola Scalora URC Ball Direct 4.5-inch</t>
  </si>
  <si>
    <t>Scaevola White Callus Ball  102-ct liner</t>
  </si>
  <si>
    <t>Scaevola White URC Ball  102-ct liner</t>
  </si>
  <si>
    <t>Scaevola White from callus liner 4.5-inch</t>
  </si>
  <si>
    <t>Scaevola White from URC liner 4.5-inch</t>
  </si>
  <si>
    <t>Scaevola White CC Ball Direct 4.5-inch</t>
  </si>
  <si>
    <t>Scaevola White URC Ball Direct 4.5-inch</t>
  </si>
  <si>
    <t>Scaevola Topaz from callus liner 4.5-inch</t>
  </si>
  <si>
    <t>Scaevola Topaz from URC liner 4.5-inch</t>
  </si>
  <si>
    <t>Scaevola Topaz Callus Dummen  102-ct liner</t>
  </si>
  <si>
    <t>Scaevola Topaz URC Dummen  102-ct liner</t>
  </si>
  <si>
    <t>Scaevola Topaz CC Dummen Direct 4.5-inch</t>
  </si>
  <si>
    <t>Scaevola Topaz URC Dummen Direct 4.5-inch</t>
  </si>
  <si>
    <t>Osteospermum Summer Time Callus Dummen  102-ct liner</t>
  </si>
  <si>
    <t>Osteospermum Summer Time URC Dummen  102-ct liner</t>
  </si>
  <si>
    <t>Osteospermum Summer Time from callus liner 4.5-inch</t>
  </si>
  <si>
    <t>Osteospermum Summer Time from URC liner 4.5-inch</t>
  </si>
  <si>
    <t>Osteospermum Summer Time CC Dummen Direct 4.5-inch</t>
  </si>
  <si>
    <t>Osteospermum Summer Time URC Dummen Direct 4.5-inch</t>
  </si>
  <si>
    <t>Geranium Survivor Callus Dummen  102-ct liner</t>
  </si>
  <si>
    <t>Geranium Survivor URC Dummen  102-ct liner</t>
  </si>
  <si>
    <t>Geranium Survivor from callus liner 4.5-inch</t>
  </si>
  <si>
    <t>Geranium Survivor from URC liner 4.5-inch</t>
  </si>
  <si>
    <t>Geranium Survivor CC Dummen Direct 4.5-inch</t>
  </si>
  <si>
    <t>Geranium Survivor URC Dummen Direct 4.5-inch</t>
  </si>
  <si>
    <t>Geranium Survivor Callus Dummen  104-ct liner</t>
  </si>
  <si>
    <t>Geranium Survivor URC Dummen  104-ct liner</t>
  </si>
  <si>
    <t>Notes</t>
  </si>
  <si>
    <t>Bracteantha Pink Callus Ball Direct 4.5-inch</t>
  </si>
  <si>
    <t>Osteospermum Peach Callus Ball Direct 4.5-inch</t>
  </si>
  <si>
    <t>Osteospermum Lavender Callus Ball Direct 4.5-inch</t>
  </si>
  <si>
    <t>Bracteantha Yellow Callus Ball Direct 4.5-inch</t>
  </si>
  <si>
    <t>Gross margin (Sales minus direct costs) per cell or plant</t>
  </si>
  <si>
    <t>BUDGET FOR PRODUCING A CONTAINER</t>
  </si>
  <si>
    <t>Bracteantha Red Callus Ball Direct 4.5-inch</t>
  </si>
  <si>
    <t>Osteospermum Pink Callus Ball Direct 4.5-inch</t>
  </si>
  <si>
    <t>Scaevola Blue Callus Ball Direct 4.5-inch</t>
  </si>
  <si>
    <t>Scaevola Scalora Callus Ball Direct 4.5-inch</t>
  </si>
  <si>
    <t>Scaevola White Callus Ball Direct 4.5-inch</t>
  </si>
  <si>
    <t>Scaevola Topaz Callus Dummen Direct 4.5-inch</t>
  </si>
  <si>
    <t>Osteospermum Summer Time Callus Dummen Direct 4.5-inch</t>
  </si>
  <si>
    <t>Geranium Survivor Callus Dummen Direct 4.5-inch</t>
  </si>
  <si>
    <t>weeks</t>
  </si>
  <si>
    <t>Total US$ per square foot per week</t>
  </si>
  <si>
    <t>Total net direct costs before losses (excluding shipping &amp; overhead)</t>
  </si>
  <si>
    <t>Total overhead costs</t>
  </si>
  <si>
    <t>Total cuttings</t>
  </si>
  <si>
    <t>Total other direct costs</t>
  </si>
  <si>
    <t>Total costs affected by shrinkage</t>
  </si>
  <si>
    <t>Total costs affected by time</t>
  </si>
  <si>
    <t>Extra cost on URC</t>
  </si>
  <si>
    <t>Expected extra shrinkage using URC (%)</t>
  </si>
  <si>
    <t>Expected extra time using URC (days)</t>
  </si>
  <si>
    <t>Profit or Loss/plant using callused cuttings</t>
  </si>
  <si>
    <t>US$/sfw/unit (tray or plant)</t>
  </si>
  <si>
    <t>US$/sfw/plant</t>
  </si>
  <si>
    <t>Extra price for callused cutting</t>
  </si>
  <si>
    <t>Overhead cost per square foot week</t>
  </si>
  <si>
    <t>Shrinkage with URC</t>
  </si>
  <si>
    <t>Shrinkage with CC</t>
  </si>
  <si>
    <t>Days with URC</t>
  </si>
  <si>
    <t>Days with CC</t>
  </si>
  <si>
    <t>Value of each 1% reduction in shrinkage</t>
  </si>
  <si>
    <t>Value of each 1% reduction in time</t>
  </si>
  <si>
    <t>% Reduction in time</t>
  </si>
  <si>
    <t>Cycle</t>
  </si>
  <si>
    <t>Days</t>
  </si>
  <si>
    <t>%</t>
  </si>
  <si>
    <t>Gross profit</t>
  </si>
  <si>
    <t>umol/m2/s</t>
  </si>
  <si>
    <t>MOL/m2/day</t>
  </si>
  <si>
    <t>Container width (inches)</t>
  </si>
  <si>
    <t>Container length (inches)</t>
  </si>
  <si>
    <t>Other direct costs per container (container, growing media and labor to transplant)</t>
  </si>
  <si>
    <t>Callused cutting</t>
  </si>
  <si>
    <t>Total area-time (square foot weeks)</t>
  </si>
  <si>
    <t>Container area (square feet)</t>
  </si>
  <si>
    <t>Total costs before shrinkage (Overhead + other direct costs + cuttings)</t>
  </si>
  <si>
    <t>Additional cost of shrinkage</t>
  </si>
  <si>
    <t>Shrinkage (S, in %)</t>
  </si>
  <si>
    <t>Total cost after shrinkage (per container)</t>
  </si>
  <si>
    <t>Cost of shrinkage = S/(100%-S)*production cost</t>
  </si>
  <si>
    <t>Cost per cutting</t>
  </si>
  <si>
    <t>Cost of cuttings (per container)</t>
  </si>
  <si>
    <t>Plants per container</t>
  </si>
  <si>
    <t>Average difference in time with callused in our trials</t>
  </si>
  <si>
    <t>Average cutting cost for plants supplied in our trials</t>
  </si>
  <si>
    <t>Reduction in overhead because of shorter production time with callused versus URC</t>
  </si>
  <si>
    <t>Average shrinkage with callused versus URC in our trials</t>
  </si>
  <si>
    <t>Production time x area per container</t>
  </si>
  <si>
    <t>Difference callused minus URC</t>
  </si>
  <si>
    <t>Varies by business</t>
  </si>
  <si>
    <t>Costs obtained from grower interviews</t>
  </si>
  <si>
    <t>Sales price (per container)</t>
  </si>
  <si>
    <t>Sales price per rooted liner</t>
  </si>
  <si>
    <t>Net revenue (per container)</t>
  </si>
  <si>
    <t>Overhead cost (per container)</t>
  </si>
  <si>
    <t>Prices obtained from grower interview</t>
  </si>
  <si>
    <t>Net revenue per square foot week</t>
  </si>
  <si>
    <t>Weeks to produce a rooted liner</t>
  </si>
  <si>
    <t>Weeks to produce a finished pot</t>
  </si>
  <si>
    <t>Average wholesale price from USDA survey 2015</t>
  </si>
  <si>
    <t>Average callused cutting cost for plants supplied in our trials, and example liner cost from grower interviews</t>
  </si>
  <si>
    <t>Reduction in overhead because of shorter production time with liner versus callused</t>
  </si>
  <si>
    <t>Average shrinkage with liner versus callused in our trials</t>
  </si>
  <si>
    <t>Average difference in time with liners and callused cuttings in our trials</t>
  </si>
  <si>
    <t>Difference callused minus rooted liner</t>
  </si>
  <si>
    <t>Enter information into gray cells, other cells are calculated</t>
  </si>
  <si>
    <t>Copyright Paul Fisher, University of Florida, 2018</t>
  </si>
  <si>
    <t>Partial Budget Analysis for Producing a Rooted Liner from an Unrooted Cutting (URC) or Callused Cutting</t>
  </si>
  <si>
    <t>Sensitivity Analysis for Producing a Finished Plant from a Rooted Liner or Callused Cutting</t>
  </si>
  <si>
    <t>Partial Budget Analysis for Producing a Finished Plant from a Rooted Liner or Callused Cutting</t>
  </si>
  <si>
    <t>Callused cutting purchase price relative to rooted liner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</si>
</sst>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quot;$&quot;#,##0.000"/>
    <numFmt numFmtId="167" formatCode="0.0%"/>
    <numFmt numFmtId="168" formatCode="#,##0.0_);[Red]\(#,##0.0\)"/>
    <numFmt numFmtId="169" formatCode="&quot;$&quot;#,##0.000_);[Red]\(&quot;$&quot;#,##0.000\)"/>
    <numFmt numFmtId="170" formatCode="0.000"/>
    <numFmt numFmtId="171" formatCode="_(&quot;$&quot;* #,##0.000_);_(&quot;$&quot;* \(#,##0.000\);_(&quot;$&quot;* &quot;-&quot;??_);_(@_)"/>
    <numFmt numFmtId="172" formatCode="&quot;$&quot;#,##0.0000"/>
    <numFmt numFmtId="173" formatCode="#,##0.0"/>
    <numFmt numFmtId="174" formatCode="&quot;$&quot;#,##0.000000"/>
    <numFmt numFmtId="175" formatCode="&quot;$&quot;#,##0.0000000"/>
  </numFmts>
  <fonts count="31">
    <font>
      <sz val="10"/>
      <name val="Arial"/>
    </font>
    <font>
      <sz val="11"/>
      <color theme="1"/>
      <name val="Calibri"/>
      <family val="2"/>
      <scheme val="minor"/>
    </font>
    <font>
      <sz val="10"/>
      <name val="Arial"/>
      <family val="2"/>
    </font>
    <font>
      <sz val="10"/>
      <color indexed="18"/>
      <name val="Arial"/>
      <family val="2"/>
    </font>
    <font>
      <b/>
      <sz val="10"/>
      <color indexed="18"/>
      <name val="Arial"/>
      <family val="2"/>
    </font>
    <font>
      <b/>
      <sz val="9"/>
      <color indexed="58"/>
      <name val="Arial"/>
      <family val="2"/>
    </font>
    <font>
      <b/>
      <sz val="10"/>
      <color indexed="58"/>
      <name val="Arial"/>
      <family val="2"/>
    </font>
    <font>
      <sz val="9"/>
      <color indexed="8"/>
      <name val="Arial"/>
      <family val="2"/>
    </font>
    <font>
      <b/>
      <sz val="10"/>
      <color indexed="9"/>
      <name val="Arial"/>
      <family val="2"/>
    </font>
    <font>
      <b/>
      <sz val="12"/>
      <color indexed="9"/>
      <name val="Arial"/>
      <family val="2"/>
    </font>
    <font>
      <b/>
      <sz val="10"/>
      <name val="Arial"/>
      <family val="2"/>
    </font>
    <font>
      <sz val="9"/>
      <name val="Arial"/>
      <family val="2"/>
    </font>
    <font>
      <b/>
      <sz val="9"/>
      <name val="Arial"/>
      <family val="2"/>
    </font>
    <font>
      <sz val="10"/>
      <name val="Arial"/>
      <family val="2"/>
    </font>
    <font>
      <sz val="11"/>
      <name val="Arial"/>
      <family val="2"/>
    </font>
    <font>
      <b/>
      <sz val="13"/>
      <name val="Arial"/>
      <family val="2"/>
    </font>
    <font>
      <b/>
      <i/>
      <sz val="11"/>
      <name val="Arial"/>
      <family val="2"/>
    </font>
    <font>
      <sz val="8"/>
      <name val="Arial"/>
      <family val="2"/>
    </font>
    <font>
      <sz val="8"/>
      <color indexed="81"/>
      <name val="Tahoma"/>
      <family val="2"/>
    </font>
    <font>
      <i/>
      <sz val="9"/>
      <name val="Arial"/>
      <family val="2"/>
    </font>
    <font>
      <i/>
      <sz val="10"/>
      <color indexed="58"/>
      <name val="Arial"/>
      <family val="2"/>
    </font>
    <font>
      <sz val="9"/>
      <color indexed="18"/>
      <name val="Arial"/>
      <family val="2"/>
    </font>
    <font>
      <b/>
      <sz val="9"/>
      <color indexed="18"/>
      <name val="Arial"/>
      <family val="2"/>
    </font>
    <font>
      <i/>
      <sz val="9"/>
      <color indexed="58"/>
      <name val="Arial"/>
      <family val="2"/>
    </font>
    <font>
      <b/>
      <sz val="10"/>
      <color indexed="57"/>
      <name val="Arial"/>
      <family val="2"/>
    </font>
    <font>
      <sz val="9"/>
      <color indexed="81"/>
      <name val="Tahoma"/>
      <family val="2"/>
    </font>
    <font>
      <b/>
      <sz val="8"/>
      <color indexed="8"/>
      <name val="Arial"/>
      <family val="2"/>
    </font>
    <font>
      <u/>
      <sz val="10"/>
      <color theme="11"/>
      <name val="Arial"/>
      <family val="2"/>
    </font>
    <font>
      <sz val="8"/>
      <color indexed="8"/>
      <name val="Arial"/>
      <family val="2"/>
    </font>
    <font>
      <b/>
      <sz val="8"/>
      <name val="Arial"/>
      <family val="2"/>
    </font>
    <font>
      <b/>
      <i/>
      <sz val="8"/>
      <color rgb="FFFF0000"/>
      <name val="Arial"/>
      <family val="2"/>
    </font>
  </fonts>
  <fills count="15">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5353"/>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s>
  <cellStyleXfs count="9">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327">
    <xf numFmtId="0" fontId="0" fillId="0" borderId="0" xfId="0"/>
    <xf numFmtId="0" fontId="7" fillId="0" borderId="1" xfId="0" applyFont="1" applyFill="1" applyBorder="1" applyAlignment="1" applyProtection="1">
      <alignment horizontal="left" indent="1"/>
    </xf>
    <xf numFmtId="0" fontId="3" fillId="0" borderId="0" xfId="0" applyFont="1" applyProtection="1"/>
    <xf numFmtId="0" fontId="13"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3" fillId="0" borderId="0" xfId="0" applyFont="1" applyBorder="1" applyProtection="1"/>
    <xf numFmtId="0" fontId="5" fillId="0" borderId="0" xfId="0" applyFont="1" applyFill="1" applyBorder="1" applyProtection="1"/>
    <xf numFmtId="0" fontId="4" fillId="0" borderId="0" xfId="0" applyFont="1" applyProtection="1"/>
    <xf numFmtId="0" fontId="9" fillId="2" borderId="2" xfId="0" applyFont="1" applyFill="1" applyBorder="1" applyAlignment="1" applyProtection="1">
      <alignment horizontal="center" wrapText="1"/>
    </xf>
    <xf numFmtId="0" fontId="5" fillId="0" borderId="1" xfId="0" applyFont="1" applyBorder="1" applyProtection="1"/>
    <xf numFmtId="0" fontId="11" fillId="0" borderId="1" xfId="0" applyFont="1" applyBorder="1" applyProtection="1"/>
    <xf numFmtId="0" fontId="3" fillId="0" borderId="0" xfId="0" applyFont="1" applyFill="1" applyProtection="1"/>
    <xf numFmtId="0" fontId="11" fillId="0" borderId="1" xfId="0" applyFont="1" applyFill="1" applyBorder="1" applyProtection="1"/>
    <xf numFmtId="0" fontId="8" fillId="2" borderId="1" xfId="0" applyFont="1" applyFill="1" applyBorder="1" applyProtection="1"/>
    <xf numFmtId="0" fontId="3" fillId="0" borderId="0" xfId="0" applyFont="1" applyBorder="1" applyAlignment="1" applyProtection="1">
      <alignment horizontal="center" wrapText="1"/>
    </xf>
    <xf numFmtId="0" fontId="11" fillId="0" borderId="0" xfId="0" applyFont="1" applyFill="1" applyBorder="1" applyProtection="1"/>
    <xf numFmtId="0" fontId="9" fillId="2" borderId="4" xfId="0" applyFont="1" applyFill="1" applyBorder="1" applyAlignment="1" applyProtection="1">
      <alignment vertical="center"/>
    </xf>
    <xf numFmtId="0" fontId="11" fillId="3" borderId="1" xfId="0" applyFont="1" applyFill="1" applyBorder="1" applyProtection="1"/>
    <xf numFmtId="0" fontId="8" fillId="2" borderId="5" xfId="0" applyFont="1" applyFill="1" applyBorder="1" applyAlignment="1" applyProtection="1">
      <alignment horizontal="center" wrapText="1"/>
    </xf>
    <xf numFmtId="0" fontId="21" fillId="0" borderId="0" xfId="0" applyFont="1" applyProtection="1"/>
    <xf numFmtId="0" fontId="22" fillId="0" borderId="0" xfId="0" applyFont="1" applyProtection="1"/>
    <xf numFmtId="0" fontId="24" fillId="0" borderId="1" xfId="0" applyFont="1" applyBorder="1" applyProtection="1"/>
    <xf numFmtId="0" fontId="8" fillId="2" borderId="6" xfId="0" applyFont="1" applyFill="1" applyBorder="1" applyAlignment="1" applyProtection="1">
      <alignment horizontal="left" vertical="center"/>
    </xf>
    <xf numFmtId="0" fontId="12" fillId="3" borderId="1" xfId="0" applyFont="1" applyFill="1" applyBorder="1" applyAlignment="1" applyProtection="1">
      <alignment horizontal="left" indent="1"/>
    </xf>
    <xf numFmtId="0" fontId="9" fillId="2" borderId="8" xfId="0" applyFont="1" applyFill="1" applyBorder="1" applyAlignment="1" applyProtection="1">
      <alignment horizontal="left" vertical="center"/>
    </xf>
    <xf numFmtId="0" fontId="12" fillId="0" borderId="2" xfId="0" applyFont="1" applyBorder="1" applyProtection="1"/>
    <xf numFmtId="0" fontId="8" fillId="2" borderId="2" xfId="0" applyFont="1" applyFill="1" applyBorder="1" applyAlignment="1" applyProtection="1">
      <alignment horizontal="left"/>
    </xf>
    <xf numFmtId="0" fontId="3" fillId="3" borderId="0" xfId="0" applyFont="1" applyFill="1" applyBorder="1" applyAlignment="1" applyProtection="1">
      <alignment horizontal="center" wrapText="1"/>
    </xf>
    <xf numFmtId="0" fontId="10" fillId="0" borderId="0" xfId="0" applyFont="1" applyFill="1" applyBorder="1" applyProtection="1"/>
    <xf numFmtId="0" fontId="7" fillId="0" borderId="1" xfId="0" applyFont="1" applyFill="1" applyBorder="1" applyAlignment="1" applyProtection="1">
      <alignment horizontal="left" wrapText="1" indent="1"/>
    </xf>
    <xf numFmtId="0" fontId="7" fillId="0" borderId="2" xfId="0" applyFont="1" applyFill="1" applyBorder="1" applyAlignment="1" applyProtection="1">
      <alignment horizontal="left" wrapText="1" indent="1"/>
    </xf>
    <xf numFmtId="0" fontId="7" fillId="0" borderId="4" xfId="0" applyFont="1" applyFill="1" applyBorder="1" applyAlignment="1" applyProtection="1">
      <alignment horizontal="left" wrapText="1" indent="1"/>
    </xf>
    <xf numFmtId="0" fontId="11" fillId="3" borderId="1" xfId="0" applyFont="1" applyFill="1" applyBorder="1" applyAlignment="1" applyProtection="1">
      <alignment horizontal="left" wrapText="1" indent="1"/>
    </xf>
    <xf numFmtId="0" fontId="3" fillId="0" borderId="0" xfId="0" applyFont="1" applyAlignment="1" applyProtection="1"/>
    <xf numFmtId="0" fontId="7" fillId="0" borderId="9" xfId="0" applyFont="1" applyFill="1" applyBorder="1" applyAlignment="1" applyProtection="1">
      <alignment horizontal="left" indent="1"/>
    </xf>
    <xf numFmtId="0" fontId="7" fillId="0" borderId="11" xfId="0" applyFont="1" applyFill="1" applyBorder="1" applyAlignment="1" applyProtection="1">
      <alignment horizontal="left" indent="1"/>
    </xf>
    <xf numFmtId="0" fontId="3" fillId="0" borderId="0" xfId="0" applyFont="1" applyBorder="1" applyAlignment="1" applyProtection="1">
      <alignment vertical="top"/>
    </xf>
    <xf numFmtId="0" fontId="11" fillId="0" borderId="6" xfId="0" applyFont="1" applyFill="1" applyBorder="1" applyProtection="1"/>
    <xf numFmtId="0" fontId="11" fillId="0" borderId="7" xfId="0" applyFont="1" applyFill="1" applyBorder="1" applyProtection="1"/>
    <xf numFmtId="0" fontId="10" fillId="0" borderId="1" xfId="0" applyFont="1" applyBorder="1" applyProtection="1"/>
    <xf numFmtId="0" fontId="3" fillId="0" borderId="2" xfId="0" applyFont="1" applyBorder="1" applyAlignment="1" applyProtection="1"/>
    <xf numFmtId="0" fontId="11" fillId="3" borderId="0" xfId="0" applyFont="1" applyFill="1" applyBorder="1" applyProtection="1"/>
    <xf numFmtId="0" fontId="12" fillId="3" borderId="1" xfId="0" applyFont="1" applyFill="1" applyBorder="1" applyAlignment="1" applyProtection="1">
      <alignment horizontal="left"/>
    </xf>
    <xf numFmtId="0" fontId="7" fillId="0" borderId="13" xfId="0" applyFont="1" applyFill="1" applyBorder="1" applyAlignment="1" applyProtection="1">
      <alignment horizontal="left" indent="1"/>
    </xf>
    <xf numFmtId="0" fontId="0" fillId="0" borderId="0" xfId="0" applyAlignment="1">
      <alignment horizontal="center"/>
    </xf>
    <xf numFmtId="0" fontId="11" fillId="0" borderId="2" xfId="0" applyFont="1" applyFill="1" applyBorder="1" applyAlignment="1" applyProtection="1">
      <alignment horizontal="left" indent="1"/>
    </xf>
    <xf numFmtId="164" fontId="0" fillId="0" borderId="0" xfId="0" applyNumberFormat="1"/>
    <xf numFmtId="164" fontId="0" fillId="5" borderId="2" xfId="0" applyNumberFormat="1" applyFill="1" applyBorder="1" applyAlignment="1">
      <alignment horizontal="center"/>
    </xf>
    <xf numFmtId="164" fontId="0" fillId="0" borderId="0" xfId="0" applyNumberFormat="1" applyAlignment="1">
      <alignment horizontal="center"/>
    </xf>
    <xf numFmtId="0" fontId="0" fillId="5" borderId="2" xfId="0" applyFill="1" applyBorder="1" applyAlignment="1">
      <alignment horizontal="center"/>
    </xf>
    <xf numFmtId="9" fontId="0" fillId="5" borderId="2" xfId="0" applyNumberFormat="1" applyFill="1" applyBorder="1" applyAlignment="1">
      <alignment horizontal="center"/>
    </xf>
    <xf numFmtId="10" fontId="0" fillId="5" borderId="2" xfId="0" applyNumberFormat="1" applyFill="1" applyBorder="1" applyAlignment="1">
      <alignment horizontal="center"/>
    </xf>
    <xf numFmtId="10" fontId="0" fillId="0" borderId="0" xfId="2" applyNumberFormat="1" applyFont="1"/>
    <xf numFmtId="166" fontId="0" fillId="0" borderId="0" xfId="0" applyNumberFormat="1" applyAlignment="1">
      <alignment horizontal="center"/>
    </xf>
    <xf numFmtId="165" fontId="0" fillId="5" borderId="2" xfId="0" applyNumberFormat="1" applyFill="1" applyBorder="1" applyAlignment="1">
      <alignment horizontal="center"/>
    </xf>
    <xf numFmtId="170" fontId="0" fillId="0" borderId="0" xfId="0" applyNumberFormat="1" applyAlignment="1">
      <alignment horizontal="center"/>
    </xf>
    <xf numFmtId="166" fontId="0" fillId="0" borderId="0" xfId="0" applyNumberFormat="1"/>
    <xf numFmtId="171" fontId="0" fillId="0" borderId="0" xfId="0" applyNumberFormat="1" applyAlignment="1">
      <alignment horizontal="center"/>
    </xf>
    <xf numFmtId="0" fontId="0" fillId="0" borderId="0" xfId="0" applyAlignment="1">
      <alignment horizontal="center" wrapText="1"/>
    </xf>
    <xf numFmtId="9" fontId="0" fillId="0" borderId="0" xfId="0" applyNumberFormat="1"/>
    <xf numFmtId="164" fontId="0" fillId="0" borderId="2" xfId="0" applyNumberFormat="1" applyFill="1" applyBorder="1" applyAlignment="1">
      <alignment horizontal="center"/>
    </xf>
    <xf numFmtId="165" fontId="0" fillId="0" borderId="2" xfId="0" applyNumberFormat="1" applyFill="1" applyBorder="1" applyAlignment="1">
      <alignment horizontal="center"/>
    </xf>
    <xf numFmtId="0" fontId="13" fillId="0" borderId="0" xfId="0" applyFont="1" applyFill="1" applyBorder="1" applyAlignment="1" applyProtection="1">
      <alignment horizontal="center"/>
    </xf>
    <xf numFmtId="0" fontId="3" fillId="0" borderId="0" xfId="0" applyFont="1" applyAlignment="1" applyProtection="1">
      <alignment horizontal="center"/>
    </xf>
    <xf numFmtId="164" fontId="6" fillId="0" borderId="0" xfId="0" applyNumberFormat="1" applyFont="1" applyFill="1" applyBorder="1" applyAlignment="1" applyProtection="1">
      <alignment horizontal="center"/>
    </xf>
    <xf numFmtId="166" fontId="11" fillId="0" borderId="2" xfId="0" applyNumberFormat="1" applyFont="1" applyBorder="1" applyAlignment="1" applyProtection="1">
      <alignment horizontal="center"/>
    </xf>
    <xf numFmtId="164" fontId="11" fillId="0" borderId="2" xfId="0" applyNumberFormat="1" applyFont="1" applyBorder="1" applyAlignment="1" applyProtection="1">
      <alignment horizontal="center"/>
    </xf>
    <xf numFmtId="164" fontId="11" fillId="0" borderId="2" xfId="0" applyNumberFormat="1" applyFont="1" applyFill="1" applyBorder="1" applyAlignment="1" applyProtection="1">
      <alignment horizontal="center"/>
    </xf>
    <xf numFmtId="2" fontId="11" fillId="0" borderId="2" xfId="0" applyNumberFormat="1" applyFont="1" applyFill="1" applyBorder="1" applyAlignment="1" applyProtection="1">
      <alignment horizontal="center"/>
    </xf>
    <xf numFmtId="164" fontId="19" fillId="0" borderId="2" xfId="0" applyNumberFormat="1" applyFont="1" applyBorder="1" applyAlignment="1" applyProtection="1">
      <alignment horizontal="center"/>
    </xf>
    <xf numFmtId="164" fontId="8" fillId="2" borderId="2" xfId="0" applyNumberFormat="1" applyFont="1" applyFill="1" applyBorder="1" applyAlignment="1" applyProtection="1">
      <alignment horizontal="center"/>
    </xf>
    <xf numFmtId="0" fontId="20" fillId="0" borderId="2" xfId="0" applyFont="1" applyBorder="1" applyAlignment="1" applyProtection="1">
      <alignment horizontal="center"/>
    </xf>
    <xf numFmtId="0" fontId="23" fillId="0" borderId="2" xfId="0" applyFont="1" applyBorder="1" applyAlignment="1" applyProtection="1">
      <alignment horizontal="center"/>
    </xf>
    <xf numFmtId="164" fontId="11" fillId="0" borderId="0" xfId="0" applyNumberFormat="1" applyFont="1" applyFill="1" applyBorder="1" applyAlignment="1" applyProtection="1">
      <alignment horizontal="center"/>
    </xf>
    <xf numFmtId="0" fontId="21" fillId="0" borderId="0" xfId="0" applyFont="1" applyAlignment="1" applyProtection="1">
      <alignment horizontal="center"/>
    </xf>
    <xf numFmtId="8" fontId="11" fillId="0" borderId="2" xfId="0" applyNumberFormat="1" applyFont="1" applyFill="1" applyBorder="1" applyAlignment="1" applyProtection="1">
      <alignment horizontal="center"/>
    </xf>
    <xf numFmtId="9" fontId="11" fillId="0" borderId="2" xfId="2" applyFont="1" applyFill="1" applyBorder="1" applyAlignment="1" applyProtection="1">
      <alignment horizontal="center"/>
    </xf>
    <xf numFmtId="0" fontId="3" fillId="0" borderId="2" xfId="0" applyFont="1" applyBorder="1" applyAlignment="1" applyProtection="1">
      <alignment horizontal="center" wrapText="1"/>
    </xf>
    <xf numFmtId="164" fontId="3" fillId="0" borderId="2" xfId="0" applyNumberFormat="1" applyFont="1" applyBorder="1" applyAlignment="1" applyProtection="1">
      <alignment horizontal="center"/>
    </xf>
    <xf numFmtId="167" fontId="3" fillId="0" borderId="2" xfId="0" applyNumberFormat="1" applyFont="1" applyBorder="1" applyAlignment="1" applyProtection="1">
      <alignment horizontal="center"/>
    </xf>
    <xf numFmtId="164" fontId="13" fillId="0" borderId="2" xfId="0" applyNumberFormat="1" applyFont="1" applyBorder="1" applyAlignment="1" applyProtection="1">
      <alignment horizontal="center"/>
    </xf>
    <xf numFmtId="164" fontId="13" fillId="3" borderId="2" xfId="0" applyNumberFormat="1" applyFont="1" applyFill="1" applyBorder="1" applyAlignment="1" applyProtection="1">
      <alignment horizontal="center"/>
    </xf>
    <xf numFmtId="164" fontId="13" fillId="0" borderId="2" xfId="0" applyNumberFormat="1" applyFont="1" applyFill="1" applyBorder="1" applyAlignment="1" applyProtection="1">
      <alignment horizontal="center"/>
    </xf>
    <xf numFmtId="0" fontId="3" fillId="0" borderId="0" xfId="0" applyFont="1" applyFill="1" applyAlignment="1" applyProtection="1">
      <alignment horizontal="center"/>
    </xf>
    <xf numFmtId="164" fontId="14" fillId="0" borderId="0" xfId="0" applyNumberFormat="1" applyFont="1" applyFill="1" applyBorder="1" applyAlignment="1" applyProtection="1">
      <alignment horizontal="center"/>
    </xf>
    <xf numFmtId="8" fontId="13" fillId="0" borderId="0" xfId="0" applyNumberFormat="1" applyFont="1" applyFill="1" applyBorder="1" applyAlignment="1" applyProtection="1">
      <alignment horizontal="center"/>
    </xf>
    <xf numFmtId="0" fontId="3" fillId="0" borderId="0" xfId="0" applyFont="1" applyBorder="1" applyAlignment="1" applyProtection="1">
      <alignment horizontal="center"/>
    </xf>
    <xf numFmtId="165" fontId="13" fillId="0" borderId="0" xfId="0" applyNumberFormat="1" applyFont="1" applyFill="1" applyBorder="1" applyAlignment="1" applyProtection="1">
      <alignment horizontal="center"/>
    </xf>
    <xf numFmtId="164" fontId="13" fillId="3" borderId="0" xfId="0" applyNumberFormat="1" applyFont="1" applyFill="1" applyBorder="1" applyAlignment="1" applyProtection="1">
      <alignment horizontal="center"/>
    </xf>
    <xf numFmtId="168" fontId="13"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center"/>
    </xf>
    <xf numFmtId="0" fontId="26" fillId="6" borderId="3" xfId="0" applyFont="1" applyFill="1" applyBorder="1" applyAlignment="1" applyProtection="1">
      <alignment horizontal="center" vertical="center" wrapText="1"/>
      <protection locked="0"/>
    </xf>
    <xf numFmtId="8" fontId="11" fillId="6" borderId="2" xfId="0" applyNumberFormat="1" applyFont="1" applyFill="1" applyBorder="1" applyAlignment="1" applyProtection="1">
      <alignment horizontal="center"/>
      <protection locked="0"/>
    </xf>
    <xf numFmtId="169" fontId="11" fillId="6" borderId="2" xfId="0" applyNumberFormat="1" applyFont="1" applyFill="1" applyBorder="1" applyAlignment="1" applyProtection="1">
      <alignment horizontal="center"/>
      <protection locked="0"/>
    </xf>
    <xf numFmtId="166" fontId="7" fillId="6" borderId="2" xfId="0" applyNumberFormat="1" applyFont="1" applyFill="1" applyBorder="1" applyAlignment="1" applyProtection="1">
      <alignment horizontal="center"/>
      <protection locked="0"/>
    </xf>
    <xf numFmtId="0" fontId="7" fillId="6" borderId="2" xfId="0" applyFont="1" applyFill="1" applyBorder="1" applyAlignment="1" applyProtection="1">
      <alignment horizontal="center"/>
      <protection locked="0"/>
    </xf>
    <xf numFmtId="7" fontId="7" fillId="6" borderId="3" xfId="1" applyNumberFormat="1" applyFont="1" applyFill="1" applyBorder="1" applyAlignment="1" applyProtection="1">
      <alignment horizontal="center"/>
      <protection locked="0"/>
    </xf>
    <xf numFmtId="0" fontId="11" fillId="6" borderId="2" xfId="0" applyFont="1" applyFill="1" applyBorder="1" applyAlignment="1" applyProtection="1">
      <alignment horizontal="center"/>
      <protection locked="0"/>
    </xf>
    <xf numFmtId="0" fontId="7" fillId="6" borderId="2" xfId="0" applyNumberFormat="1" applyFont="1" applyFill="1" applyBorder="1" applyAlignment="1" applyProtection="1">
      <alignment horizontal="center"/>
      <protection locked="0"/>
    </xf>
    <xf numFmtId="1" fontId="7" fillId="6" borderId="2" xfId="0" applyNumberFormat="1" applyFont="1" applyFill="1" applyBorder="1" applyAlignment="1" applyProtection="1">
      <alignment horizontal="center"/>
      <protection locked="0"/>
    </xf>
    <xf numFmtId="2" fontId="7" fillId="6" borderId="2" xfId="0" applyNumberFormat="1" applyFont="1" applyFill="1" applyBorder="1" applyAlignment="1" applyProtection="1">
      <alignment horizontal="center"/>
      <protection locked="0"/>
    </xf>
    <xf numFmtId="164" fontId="7" fillId="6" borderId="3" xfId="0" applyNumberFormat="1" applyFont="1" applyFill="1" applyBorder="1" applyAlignment="1" applyProtection="1">
      <alignment horizontal="center"/>
      <protection locked="0"/>
    </xf>
    <xf numFmtId="167" fontId="7" fillId="6" borderId="2" xfId="0" applyNumberFormat="1" applyFont="1" applyFill="1" applyBorder="1" applyAlignment="1" applyProtection="1">
      <alignment horizontal="center"/>
      <protection locked="0"/>
    </xf>
    <xf numFmtId="0" fontId="26" fillId="7" borderId="3" xfId="0" applyFont="1" applyFill="1" applyBorder="1" applyAlignment="1" applyProtection="1">
      <alignment horizontal="center" vertical="center" wrapText="1"/>
      <protection locked="0"/>
    </xf>
    <xf numFmtId="8" fontId="11" fillId="7" borderId="2" xfId="0" applyNumberFormat="1" applyFont="1" applyFill="1" applyBorder="1" applyAlignment="1" applyProtection="1">
      <alignment horizontal="center"/>
      <protection locked="0"/>
    </xf>
    <xf numFmtId="169" fontId="11" fillId="7" borderId="2" xfId="0" applyNumberFormat="1" applyFont="1" applyFill="1" applyBorder="1" applyAlignment="1" applyProtection="1">
      <alignment horizontal="center"/>
      <protection locked="0"/>
    </xf>
    <xf numFmtId="166" fontId="7" fillId="7" borderId="2" xfId="0" applyNumberFormat="1" applyFont="1" applyFill="1" applyBorder="1" applyAlignment="1" applyProtection="1">
      <alignment horizontal="center"/>
      <protection locked="0"/>
    </xf>
    <xf numFmtId="0" fontId="7" fillId="7" borderId="2" xfId="0" applyFont="1" applyFill="1" applyBorder="1" applyAlignment="1" applyProtection="1">
      <alignment horizontal="center"/>
      <protection locked="0"/>
    </xf>
    <xf numFmtId="7" fontId="7" fillId="7" borderId="3" xfId="1" applyNumberFormat="1" applyFont="1" applyFill="1" applyBorder="1" applyAlignment="1" applyProtection="1">
      <alignment horizontal="center"/>
      <protection locked="0"/>
    </xf>
    <xf numFmtId="0" fontId="11" fillId="7" borderId="2" xfId="0" applyFont="1" applyFill="1" applyBorder="1" applyAlignment="1" applyProtection="1">
      <alignment horizontal="center"/>
      <protection locked="0"/>
    </xf>
    <xf numFmtId="0" fontId="7" fillId="7" borderId="2" xfId="0" applyNumberFormat="1" applyFont="1" applyFill="1" applyBorder="1" applyAlignment="1" applyProtection="1">
      <alignment horizontal="center"/>
      <protection locked="0"/>
    </xf>
    <xf numFmtId="1" fontId="7" fillId="7" borderId="2" xfId="0" applyNumberFormat="1" applyFont="1" applyFill="1" applyBorder="1" applyAlignment="1" applyProtection="1">
      <alignment horizontal="center"/>
      <protection locked="0"/>
    </xf>
    <xf numFmtId="2" fontId="7" fillId="7" borderId="2" xfId="0" applyNumberFormat="1" applyFont="1" applyFill="1" applyBorder="1" applyAlignment="1" applyProtection="1">
      <alignment horizontal="center"/>
      <protection locked="0"/>
    </xf>
    <xf numFmtId="164" fontId="7" fillId="7" borderId="3" xfId="0" applyNumberFormat="1" applyFont="1" applyFill="1" applyBorder="1" applyAlignment="1" applyProtection="1">
      <alignment horizontal="center"/>
      <protection locked="0"/>
    </xf>
    <xf numFmtId="167" fontId="7" fillId="7" borderId="2" xfId="0" applyNumberFormat="1" applyFont="1" applyFill="1" applyBorder="1" applyAlignment="1" applyProtection="1">
      <alignment horizontal="center"/>
      <protection locked="0"/>
    </xf>
    <xf numFmtId="0" fontId="26" fillId="8" borderId="3" xfId="0" applyFont="1" applyFill="1" applyBorder="1" applyAlignment="1" applyProtection="1">
      <alignment horizontal="center" vertical="center" wrapText="1"/>
      <protection locked="0"/>
    </xf>
    <xf numFmtId="8" fontId="11" fillId="8" borderId="2" xfId="0" applyNumberFormat="1" applyFont="1" applyFill="1" applyBorder="1" applyAlignment="1" applyProtection="1">
      <alignment horizontal="center"/>
      <protection locked="0"/>
    </xf>
    <xf numFmtId="169" fontId="11" fillId="8" borderId="2" xfId="0" applyNumberFormat="1" applyFont="1" applyFill="1" applyBorder="1" applyAlignment="1" applyProtection="1">
      <alignment horizontal="center"/>
      <protection locked="0"/>
    </xf>
    <xf numFmtId="166" fontId="7" fillId="8" borderId="2" xfId="0" applyNumberFormat="1" applyFont="1" applyFill="1" applyBorder="1" applyAlignment="1" applyProtection="1">
      <alignment horizontal="center"/>
      <protection locked="0"/>
    </xf>
    <xf numFmtId="0" fontId="7" fillId="8" borderId="2" xfId="0" applyFont="1" applyFill="1" applyBorder="1" applyAlignment="1" applyProtection="1">
      <alignment horizontal="center"/>
      <protection locked="0"/>
    </xf>
    <xf numFmtId="7" fontId="7" fillId="8" borderId="3" xfId="1" applyNumberFormat="1" applyFont="1" applyFill="1" applyBorder="1" applyAlignment="1" applyProtection="1">
      <alignment horizontal="center"/>
      <protection locked="0"/>
    </xf>
    <xf numFmtId="0" fontId="11" fillId="8" borderId="2" xfId="0" applyFont="1" applyFill="1" applyBorder="1" applyAlignment="1" applyProtection="1">
      <alignment horizontal="center"/>
      <protection locked="0"/>
    </xf>
    <xf numFmtId="0" fontId="7" fillId="8" borderId="2" xfId="0" applyNumberFormat="1" applyFont="1" applyFill="1" applyBorder="1" applyAlignment="1" applyProtection="1">
      <alignment horizontal="center"/>
      <protection locked="0"/>
    </xf>
    <xf numFmtId="1" fontId="7" fillId="8" borderId="2" xfId="0" applyNumberFormat="1" applyFont="1" applyFill="1" applyBorder="1" applyAlignment="1" applyProtection="1">
      <alignment horizontal="center"/>
      <protection locked="0"/>
    </xf>
    <xf numFmtId="2" fontId="7" fillId="8" borderId="2" xfId="0" applyNumberFormat="1" applyFont="1" applyFill="1" applyBorder="1" applyAlignment="1" applyProtection="1">
      <alignment horizontal="center"/>
      <protection locked="0"/>
    </xf>
    <xf numFmtId="164" fontId="7" fillId="8" borderId="3" xfId="0" applyNumberFormat="1" applyFont="1" applyFill="1" applyBorder="1" applyAlignment="1" applyProtection="1">
      <alignment horizontal="center"/>
      <protection locked="0"/>
    </xf>
    <xf numFmtId="167" fontId="7" fillId="8" borderId="2" xfId="0" applyNumberFormat="1" applyFont="1" applyFill="1" applyBorder="1" applyAlignment="1" applyProtection="1">
      <alignment horizontal="center"/>
      <protection locked="0"/>
    </xf>
    <xf numFmtId="0" fontId="26" fillId="9" borderId="3" xfId="0" applyFont="1" applyFill="1" applyBorder="1" applyAlignment="1" applyProtection="1">
      <alignment horizontal="center" vertical="center" wrapText="1"/>
      <protection locked="0"/>
    </xf>
    <xf numFmtId="8" fontId="11" fillId="9" borderId="2" xfId="0" applyNumberFormat="1" applyFont="1" applyFill="1" applyBorder="1" applyAlignment="1" applyProtection="1">
      <alignment horizontal="center"/>
      <protection locked="0"/>
    </xf>
    <xf numFmtId="169" fontId="11" fillId="9" borderId="2" xfId="0" applyNumberFormat="1" applyFont="1" applyFill="1" applyBorder="1" applyAlignment="1" applyProtection="1">
      <alignment horizontal="center"/>
      <protection locked="0"/>
    </xf>
    <xf numFmtId="166" fontId="7" fillId="9" borderId="2" xfId="0" applyNumberFormat="1" applyFont="1" applyFill="1" applyBorder="1" applyAlignment="1" applyProtection="1">
      <alignment horizontal="center"/>
      <protection locked="0"/>
    </xf>
    <xf numFmtId="0" fontId="7" fillId="9" borderId="2" xfId="0" applyFont="1" applyFill="1" applyBorder="1" applyAlignment="1" applyProtection="1">
      <alignment horizontal="center"/>
      <protection locked="0"/>
    </xf>
    <xf numFmtId="7" fontId="7" fillId="9" borderId="3" xfId="1" applyNumberFormat="1" applyFont="1" applyFill="1" applyBorder="1" applyAlignment="1" applyProtection="1">
      <alignment horizontal="center"/>
      <protection locked="0"/>
    </xf>
    <xf numFmtId="0" fontId="11" fillId="9" borderId="2" xfId="0" applyFont="1" applyFill="1" applyBorder="1" applyAlignment="1" applyProtection="1">
      <alignment horizontal="center"/>
      <protection locked="0"/>
    </xf>
    <xf numFmtId="0" fontId="7" fillId="9" borderId="2" xfId="0" applyNumberFormat="1" applyFont="1" applyFill="1" applyBorder="1" applyAlignment="1" applyProtection="1">
      <alignment horizontal="center"/>
      <protection locked="0"/>
    </xf>
    <xf numFmtId="1" fontId="7" fillId="9" borderId="2" xfId="0" applyNumberFormat="1" applyFont="1" applyFill="1" applyBorder="1" applyAlignment="1" applyProtection="1">
      <alignment horizontal="center"/>
      <protection locked="0"/>
    </xf>
    <xf numFmtId="2" fontId="7" fillId="9" borderId="2" xfId="0" applyNumberFormat="1" applyFont="1" applyFill="1" applyBorder="1" applyAlignment="1" applyProtection="1">
      <alignment horizontal="center"/>
      <protection locked="0"/>
    </xf>
    <xf numFmtId="164" fontId="7" fillId="9" borderId="3" xfId="0" applyNumberFormat="1" applyFont="1" applyFill="1" applyBorder="1" applyAlignment="1" applyProtection="1">
      <alignment horizontal="center"/>
      <protection locked="0"/>
    </xf>
    <xf numFmtId="167" fontId="7" fillId="9" borderId="2" xfId="0" applyNumberFormat="1" applyFont="1" applyFill="1" applyBorder="1" applyAlignment="1" applyProtection="1">
      <alignment horizontal="center"/>
      <protection locked="0"/>
    </xf>
    <xf numFmtId="0" fontId="26" fillId="10" borderId="3" xfId="0" applyFont="1" applyFill="1" applyBorder="1" applyAlignment="1" applyProtection="1">
      <alignment horizontal="center" vertical="center" wrapText="1"/>
      <protection locked="0"/>
    </xf>
    <xf numFmtId="8" fontId="11" fillId="10" borderId="2" xfId="0" applyNumberFormat="1" applyFont="1" applyFill="1" applyBorder="1" applyAlignment="1" applyProtection="1">
      <alignment horizontal="center"/>
      <protection locked="0"/>
    </xf>
    <xf numFmtId="169" fontId="11" fillId="10" borderId="2" xfId="0" applyNumberFormat="1" applyFont="1" applyFill="1" applyBorder="1" applyAlignment="1" applyProtection="1">
      <alignment horizontal="center"/>
      <protection locked="0"/>
    </xf>
    <xf numFmtId="166" fontId="7" fillId="10" borderId="2" xfId="0" applyNumberFormat="1" applyFont="1" applyFill="1" applyBorder="1" applyAlignment="1" applyProtection="1">
      <alignment horizontal="center"/>
      <protection locked="0"/>
    </xf>
    <xf numFmtId="0" fontId="7" fillId="10" borderId="2" xfId="0" applyFont="1" applyFill="1" applyBorder="1" applyAlignment="1" applyProtection="1">
      <alignment horizontal="center"/>
      <protection locked="0"/>
    </xf>
    <xf numFmtId="7" fontId="7" fillId="10" borderId="3" xfId="1" applyNumberFormat="1" applyFont="1" applyFill="1" applyBorder="1" applyAlignment="1" applyProtection="1">
      <alignment horizontal="center"/>
      <protection locked="0"/>
    </xf>
    <xf numFmtId="0" fontId="11" fillId="10" borderId="2" xfId="0" applyFont="1" applyFill="1" applyBorder="1" applyAlignment="1" applyProtection="1">
      <alignment horizontal="center"/>
      <protection locked="0"/>
    </xf>
    <xf numFmtId="0" fontId="7" fillId="10" borderId="2" xfId="0" applyNumberFormat="1" applyFont="1" applyFill="1" applyBorder="1" applyAlignment="1" applyProtection="1">
      <alignment horizontal="center"/>
      <protection locked="0"/>
    </xf>
    <xf numFmtId="1" fontId="7" fillId="10" borderId="2" xfId="0" applyNumberFormat="1" applyFont="1" applyFill="1" applyBorder="1" applyAlignment="1" applyProtection="1">
      <alignment horizontal="center"/>
      <protection locked="0"/>
    </xf>
    <xf numFmtId="2" fontId="7" fillId="10" borderId="2" xfId="0" applyNumberFormat="1" applyFont="1" applyFill="1" applyBorder="1" applyAlignment="1" applyProtection="1">
      <alignment horizontal="center"/>
      <protection locked="0"/>
    </xf>
    <xf numFmtId="164" fontId="7" fillId="10" borderId="3" xfId="0" applyNumberFormat="1" applyFont="1" applyFill="1" applyBorder="1" applyAlignment="1" applyProtection="1">
      <alignment horizontal="center"/>
      <protection locked="0"/>
    </xf>
    <xf numFmtId="167" fontId="7" fillId="10" borderId="2" xfId="0" applyNumberFormat="1" applyFont="1" applyFill="1" applyBorder="1" applyAlignment="1" applyProtection="1">
      <alignment horizontal="center"/>
      <protection locked="0"/>
    </xf>
    <xf numFmtId="0" fontId="26" fillId="11" borderId="3" xfId="0" applyFont="1" applyFill="1" applyBorder="1" applyAlignment="1" applyProtection="1">
      <alignment horizontal="center" vertical="center" wrapText="1"/>
      <protection locked="0"/>
    </xf>
    <xf numFmtId="8" fontId="11" fillId="11" borderId="2" xfId="0" applyNumberFormat="1" applyFont="1" applyFill="1" applyBorder="1" applyAlignment="1" applyProtection="1">
      <alignment horizontal="center"/>
      <protection locked="0"/>
    </xf>
    <xf numFmtId="169" fontId="11" fillId="11" borderId="2" xfId="0" applyNumberFormat="1" applyFont="1" applyFill="1" applyBorder="1" applyAlignment="1" applyProtection="1">
      <alignment horizontal="center"/>
      <protection locked="0"/>
    </xf>
    <xf numFmtId="166" fontId="7" fillId="11" borderId="2" xfId="0" applyNumberFormat="1" applyFont="1" applyFill="1" applyBorder="1" applyAlignment="1" applyProtection="1">
      <alignment horizontal="center"/>
      <protection locked="0"/>
    </xf>
    <xf numFmtId="0" fontId="7" fillId="11" borderId="2" xfId="0" applyFont="1" applyFill="1" applyBorder="1" applyAlignment="1" applyProtection="1">
      <alignment horizontal="center"/>
      <protection locked="0"/>
    </xf>
    <xf numFmtId="7" fontId="7" fillId="11" borderId="3" xfId="1" applyNumberFormat="1" applyFont="1" applyFill="1" applyBorder="1" applyAlignment="1" applyProtection="1">
      <alignment horizontal="center"/>
      <protection locked="0"/>
    </xf>
    <xf numFmtId="0" fontId="11" fillId="11" borderId="2" xfId="0" applyFont="1" applyFill="1" applyBorder="1" applyAlignment="1" applyProtection="1">
      <alignment horizontal="center"/>
      <protection locked="0"/>
    </xf>
    <xf numFmtId="0" fontId="7" fillId="11" borderId="2" xfId="0" applyNumberFormat="1" applyFont="1" applyFill="1" applyBorder="1" applyAlignment="1" applyProtection="1">
      <alignment horizontal="center"/>
      <protection locked="0"/>
    </xf>
    <xf numFmtId="1" fontId="7" fillId="11" borderId="2" xfId="0" applyNumberFormat="1" applyFont="1" applyFill="1" applyBorder="1" applyAlignment="1" applyProtection="1">
      <alignment horizontal="center"/>
      <protection locked="0"/>
    </xf>
    <xf numFmtId="2" fontId="7" fillId="11" borderId="2" xfId="0" applyNumberFormat="1" applyFont="1" applyFill="1" applyBorder="1" applyAlignment="1" applyProtection="1">
      <alignment horizontal="center"/>
      <protection locked="0"/>
    </xf>
    <xf numFmtId="164" fontId="7" fillId="11" borderId="3" xfId="0" applyNumberFormat="1" applyFont="1" applyFill="1" applyBorder="1" applyAlignment="1" applyProtection="1">
      <alignment horizontal="center"/>
      <protection locked="0"/>
    </xf>
    <xf numFmtId="167" fontId="7" fillId="11" borderId="2" xfId="0" applyNumberFormat="1" applyFont="1" applyFill="1" applyBorder="1" applyAlignment="1" applyProtection="1">
      <alignment horizontal="center"/>
      <protection locked="0"/>
    </xf>
    <xf numFmtId="0" fontId="10" fillId="12" borderId="1" xfId="0" applyFont="1" applyFill="1" applyBorder="1" applyProtection="1"/>
    <xf numFmtId="164" fontId="10" fillId="12" borderId="2" xfId="0" applyNumberFormat="1" applyFont="1" applyFill="1" applyBorder="1" applyAlignment="1" applyProtection="1">
      <alignment horizontal="center"/>
    </xf>
    <xf numFmtId="0" fontId="11" fillId="4" borderId="2" xfId="0" applyFont="1" applyFill="1" applyBorder="1" applyAlignment="1" applyProtection="1">
      <alignment horizontal="left" indent="1"/>
    </xf>
    <xf numFmtId="166" fontId="11" fillId="4" borderId="2" xfId="0" applyNumberFormat="1" applyFont="1" applyFill="1" applyBorder="1" applyAlignment="1" applyProtection="1">
      <alignment horizontal="center"/>
    </xf>
    <xf numFmtId="164" fontId="11" fillId="4" borderId="2" xfId="0" applyNumberFormat="1" applyFont="1" applyFill="1" applyBorder="1" applyAlignment="1" applyProtection="1">
      <alignment horizontal="center"/>
    </xf>
    <xf numFmtId="164" fontId="19" fillId="0" borderId="2" xfId="0" applyNumberFormat="1" applyFont="1" applyFill="1" applyBorder="1" applyAlignment="1" applyProtection="1">
      <alignment horizontal="center"/>
    </xf>
    <xf numFmtId="0" fontId="11" fillId="4" borderId="1" xfId="0" applyFont="1" applyFill="1" applyBorder="1" applyProtection="1"/>
    <xf numFmtId="0" fontId="11" fillId="4" borderId="15" xfId="0" applyFont="1" applyFill="1" applyBorder="1" applyAlignment="1" applyProtection="1">
      <alignment horizontal="left" indent="1"/>
    </xf>
    <xf numFmtId="164" fontId="11" fillId="4" borderId="15" xfId="0" applyNumberFormat="1" applyFont="1" applyFill="1" applyBorder="1" applyAlignment="1" applyProtection="1">
      <alignment horizontal="center"/>
    </xf>
    <xf numFmtId="164" fontId="11" fillId="4" borderId="0" xfId="0" applyNumberFormat="1" applyFont="1" applyFill="1" applyBorder="1" applyAlignment="1" applyProtection="1">
      <alignment horizontal="center"/>
    </xf>
    <xf numFmtId="0" fontId="11" fillId="4" borderId="0" xfId="0" applyFont="1" applyFill="1" applyBorder="1" applyAlignment="1" applyProtection="1">
      <alignment horizontal="left" indent="1"/>
    </xf>
    <xf numFmtId="1" fontId="11" fillId="13" borderId="15" xfId="2" applyNumberFormat="1" applyFont="1" applyFill="1" applyBorder="1" applyAlignment="1" applyProtection="1">
      <alignment horizontal="center"/>
    </xf>
    <xf numFmtId="172" fontId="11" fillId="4" borderId="0" xfId="0" applyNumberFormat="1" applyFont="1" applyFill="1" applyBorder="1" applyAlignment="1" applyProtection="1">
      <alignment horizontal="center"/>
    </xf>
    <xf numFmtId="9" fontId="11" fillId="4" borderId="0" xfId="0" applyNumberFormat="1" applyFont="1" applyFill="1" applyBorder="1" applyAlignment="1" applyProtection="1">
      <alignment horizontal="right" indent="1"/>
    </xf>
    <xf numFmtId="0" fontId="3" fillId="13" borderId="0" xfId="0" applyFont="1" applyFill="1" applyBorder="1" applyProtection="1"/>
    <xf numFmtId="0" fontId="11" fillId="4" borderId="0" xfId="0" applyFont="1" applyFill="1" applyBorder="1" applyAlignment="1" applyProtection="1">
      <alignment horizontal="right" indent="1"/>
    </xf>
    <xf numFmtId="0" fontId="26" fillId="6" borderId="15" xfId="0" applyFont="1" applyFill="1" applyBorder="1" applyAlignment="1" applyProtection="1">
      <alignment horizontal="center" vertical="center" wrapText="1"/>
      <protection locked="0"/>
    </xf>
    <xf numFmtId="0" fontId="26" fillId="7" borderId="15" xfId="0" applyFont="1" applyFill="1" applyBorder="1" applyAlignment="1" applyProtection="1">
      <alignment horizontal="center" vertical="center" wrapText="1"/>
      <protection locked="0"/>
    </xf>
    <xf numFmtId="0" fontId="26" fillId="9" borderId="15" xfId="0" applyFont="1" applyFill="1" applyBorder="1" applyAlignment="1" applyProtection="1">
      <alignment horizontal="center" vertical="center" wrapText="1"/>
      <protection locked="0"/>
    </xf>
    <xf numFmtId="0" fontId="26" fillId="8" borderId="15" xfId="0" applyFont="1" applyFill="1" applyBorder="1" applyAlignment="1" applyProtection="1">
      <alignment horizontal="center" vertical="center" wrapText="1"/>
      <protection locked="0"/>
    </xf>
    <xf numFmtId="0" fontId="26" fillId="10" borderId="15" xfId="0" applyFont="1" applyFill="1" applyBorder="1" applyAlignment="1" applyProtection="1">
      <alignment horizontal="center" vertical="center" wrapText="1"/>
      <protection locked="0"/>
    </xf>
    <xf numFmtId="0" fontId="26" fillId="11" borderId="15" xfId="0" applyFont="1" applyFill="1" applyBorder="1" applyAlignment="1" applyProtection="1">
      <alignment horizontal="center" vertical="center" wrapText="1"/>
      <protection locked="0"/>
    </xf>
    <xf numFmtId="0" fontId="3" fillId="13" borderId="0" xfId="0" applyFont="1" applyFill="1" applyBorder="1" applyAlignment="1" applyProtection="1">
      <alignment horizontal="center"/>
    </xf>
    <xf numFmtId="0" fontId="11" fillId="4" borderId="16" xfId="0" applyFont="1" applyFill="1" applyBorder="1" applyAlignment="1" applyProtection="1">
      <alignment horizontal="left" indent="1"/>
    </xf>
    <xf numFmtId="9" fontId="11" fillId="4" borderId="16" xfId="2" applyFont="1" applyFill="1" applyBorder="1" applyAlignment="1" applyProtection="1">
      <alignment horizontal="center"/>
    </xf>
    <xf numFmtId="1" fontId="11" fillId="5" borderId="16" xfId="2" applyNumberFormat="1" applyFont="1" applyFill="1" applyBorder="1" applyAlignment="1" applyProtection="1">
      <alignment horizontal="center"/>
    </xf>
    <xf numFmtId="1" fontId="11" fillId="5" borderId="15" xfId="2" applyNumberFormat="1" applyFont="1" applyFill="1" applyBorder="1" applyAlignment="1" applyProtection="1">
      <alignment horizontal="center"/>
    </xf>
    <xf numFmtId="167" fontId="11" fillId="5" borderId="16" xfId="2" applyNumberFormat="1" applyFont="1" applyFill="1" applyBorder="1" applyAlignment="1" applyProtection="1">
      <alignment horizontal="center"/>
    </xf>
    <xf numFmtId="167" fontId="11" fillId="13" borderId="2" xfId="2" applyNumberFormat="1" applyFont="1" applyFill="1" applyBorder="1" applyAlignment="1" applyProtection="1">
      <alignment horizontal="center"/>
    </xf>
    <xf numFmtId="167" fontId="11" fillId="13" borderId="2" xfId="0" applyNumberFormat="1" applyFont="1" applyFill="1" applyBorder="1" applyAlignment="1" applyProtection="1">
      <alignment horizontal="center"/>
    </xf>
    <xf numFmtId="172" fontId="11" fillId="4" borderId="2" xfId="0" applyNumberFormat="1" applyFont="1" applyFill="1" applyBorder="1" applyAlignment="1" applyProtection="1">
      <alignment horizontal="center"/>
    </xf>
    <xf numFmtId="0" fontId="3" fillId="4" borderId="0" xfId="0" applyFont="1" applyFill="1" applyProtection="1"/>
    <xf numFmtId="0" fontId="3" fillId="4" borderId="0" xfId="0" applyFont="1" applyFill="1" applyBorder="1" applyProtection="1"/>
    <xf numFmtId="165" fontId="11" fillId="4" borderId="0" xfId="2" applyNumberFormat="1" applyFont="1" applyFill="1" applyBorder="1" applyAlignment="1" applyProtection="1">
      <alignment horizontal="center"/>
    </xf>
    <xf numFmtId="10" fontId="11" fillId="4" borderId="15" xfId="2" applyNumberFormat="1" applyFont="1" applyFill="1" applyBorder="1" applyAlignment="1" applyProtection="1">
      <alignment horizontal="left" indent="1"/>
    </xf>
    <xf numFmtId="10" fontId="11" fillId="4" borderId="17" xfId="0" applyNumberFormat="1" applyFont="1" applyFill="1" applyBorder="1" applyAlignment="1" applyProtection="1">
      <alignment horizontal="left" indent="1"/>
    </xf>
    <xf numFmtId="2" fontId="11" fillId="4" borderId="17" xfId="0" applyNumberFormat="1" applyFont="1" applyFill="1" applyBorder="1" applyAlignment="1" applyProtection="1">
      <alignment horizontal="left" indent="1"/>
    </xf>
    <xf numFmtId="10" fontId="11" fillId="5" borderId="2" xfId="0" applyNumberFormat="1" applyFont="1" applyFill="1" applyBorder="1" applyAlignment="1" applyProtection="1">
      <alignment horizontal="left" indent="1"/>
    </xf>
    <xf numFmtId="2" fontId="11" fillId="5" borderId="17" xfId="0" applyNumberFormat="1" applyFont="1" applyFill="1" applyBorder="1" applyAlignment="1" applyProtection="1">
      <alignment horizontal="left" indent="1"/>
    </xf>
    <xf numFmtId="0" fontId="1" fillId="0" borderId="0" xfId="3"/>
    <xf numFmtId="0" fontId="1" fillId="0" borderId="0" xfId="3" applyAlignment="1">
      <alignment horizontal="center"/>
    </xf>
    <xf numFmtId="14" fontId="1" fillId="0" borderId="0" xfId="3" applyNumberFormat="1"/>
    <xf numFmtId="0" fontId="26" fillId="13" borderId="3" xfId="0" applyFont="1" applyFill="1" applyBorder="1" applyAlignment="1" applyProtection="1">
      <alignment horizontal="center" vertical="center" wrapText="1"/>
      <protection locked="0"/>
    </xf>
    <xf numFmtId="8" fontId="11" fillId="13" borderId="2" xfId="0" applyNumberFormat="1" applyFont="1" applyFill="1" applyBorder="1" applyAlignment="1" applyProtection="1">
      <alignment horizontal="center"/>
      <protection locked="0"/>
    </xf>
    <xf numFmtId="169" fontId="11" fillId="13" borderId="2" xfId="0" applyNumberFormat="1" applyFont="1" applyFill="1" applyBorder="1" applyAlignment="1" applyProtection="1">
      <alignment horizontal="center"/>
      <protection locked="0"/>
    </xf>
    <xf numFmtId="0" fontId="7" fillId="13" borderId="2" xfId="0" applyFont="1" applyFill="1" applyBorder="1" applyAlignment="1" applyProtection="1">
      <alignment horizontal="center"/>
      <protection locked="0"/>
    </xf>
    <xf numFmtId="7" fontId="7" fillId="13" borderId="3" xfId="1" applyNumberFormat="1" applyFont="1" applyFill="1" applyBorder="1" applyAlignment="1" applyProtection="1">
      <alignment horizontal="center"/>
      <protection locked="0"/>
    </xf>
    <xf numFmtId="0" fontId="11" fillId="13" borderId="2" xfId="0" applyFont="1" applyFill="1" applyBorder="1" applyAlignment="1" applyProtection="1">
      <alignment horizontal="center"/>
      <protection locked="0"/>
    </xf>
    <xf numFmtId="0" fontId="7" fillId="13" borderId="2" xfId="0" applyNumberFormat="1" applyFont="1" applyFill="1" applyBorder="1" applyAlignment="1" applyProtection="1">
      <alignment horizontal="center"/>
      <protection locked="0"/>
    </xf>
    <xf numFmtId="1" fontId="7" fillId="13" borderId="2" xfId="0" applyNumberFormat="1" applyFont="1" applyFill="1" applyBorder="1" applyAlignment="1" applyProtection="1">
      <alignment horizontal="center"/>
      <protection locked="0"/>
    </xf>
    <xf numFmtId="2" fontId="7" fillId="13" borderId="2" xfId="0" applyNumberFormat="1" applyFont="1" applyFill="1" applyBorder="1" applyAlignment="1" applyProtection="1">
      <alignment horizontal="center"/>
      <protection locked="0"/>
    </xf>
    <xf numFmtId="164" fontId="7" fillId="13" borderId="3" xfId="0" applyNumberFormat="1" applyFont="1" applyFill="1" applyBorder="1" applyAlignment="1" applyProtection="1">
      <alignment horizontal="center"/>
      <protection locked="0"/>
    </xf>
    <xf numFmtId="167" fontId="7" fillId="13" borderId="2" xfId="0" applyNumberFormat="1" applyFont="1" applyFill="1" applyBorder="1" applyAlignment="1" applyProtection="1">
      <alignment horizontal="center"/>
      <protection locked="0"/>
    </xf>
    <xf numFmtId="0" fontId="13" fillId="13" borderId="0" xfId="0" applyFont="1" applyFill="1" applyBorder="1" applyAlignment="1" applyProtection="1">
      <alignment horizontal="center"/>
    </xf>
    <xf numFmtId="0" fontId="13" fillId="13" borderId="0" xfId="0" applyFont="1" applyFill="1" applyAlignment="1" applyProtection="1">
      <alignment horizontal="center"/>
    </xf>
    <xf numFmtId="164" fontId="11" fillId="13" borderId="0" xfId="0" applyNumberFormat="1" applyFont="1" applyFill="1" applyBorder="1" applyAlignment="1" applyProtection="1">
      <alignment horizontal="center"/>
      <protection locked="0"/>
    </xf>
    <xf numFmtId="0" fontId="7" fillId="13" borderId="0" xfId="0" applyFont="1" applyFill="1" applyBorder="1" applyAlignment="1" applyProtection="1">
      <alignment horizontal="center"/>
      <protection locked="0"/>
    </xf>
    <xf numFmtId="0" fontId="3" fillId="13" borderId="0" xfId="0" applyFont="1" applyFill="1" applyAlignment="1" applyProtection="1">
      <alignment horizontal="center"/>
    </xf>
    <xf numFmtId="166" fontId="7" fillId="13" borderId="2" xfId="0" applyNumberFormat="1" applyFont="1" applyFill="1" applyBorder="1" applyAlignment="1" applyProtection="1">
      <alignment horizontal="center"/>
      <protection locked="0"/>
    </xf>
    <xf numFmtId="164" fontId="6" fillId="13" borderId="0" xfId="0" applyNumberFormat="1" applyFont="1" applyFill="1" applyBorder="1" applyAlignment="1" applyProtection="1">
      <alignment horizontal="center"/>
    </xf>
    <xf numFmtId="0" fontId="9" fillId="13" borderId="2" xfId="0" applyFont="1" applyFill="1" applyBorder="1" applyAlignment="1" applyProtection="1">
      <alignment horizontal="center" wrapText="1"/>
    </xf>
    <xf numFmtId="166" fontId="11" fillId="13" borderId="2" xfId="0" applyNumberFormat="1" applyFont="1" applyFill="1" applyBorder="1" applyAlignment="1" applyProtection="1">
      <alignment horizontal="center"/>
    </xf>
    <xf numFmtId="164" fontId="11" fillId="13" borderId="2" xfId="0" applyNumberFormat="1" applyFont="1" applyFill="1" applyBorder="1" applyAlignment="1" applyProtection="1">
      <alignment horizontal="center"/>
    </xf>
    <xf numFmtId="2" fontId="11" fillId="13" borderId="2" xfId="0" applyNumberFormat="1" applyFont="1" applyFill="1" applyBorder="1" applyAlignment="1" applyProtection="1">
      <alignment horizontal="center"/>
    </xf>
    <xf numFmtId="164" fontId="19" fillId="13" borderId="2" xfId="0" applyNumberFormat="1" applyFont="1" applyFill="1" applyBorder="1" applyAlignment="1" applyProtection="1">
      <alignment horizontal="center"/>
    </xf>
    <xf numFmtId="164" fontId="8" fillId="13" borderId="2" xfId="0" applyNumberFormat="1" applyFont="1" applyFill="1" applyBorder="1" applyAlignment="1" applyProtection="1">
      <alignment horizontal="center"/>
    </xf>
    <xf numFmtId="0" fontId="20" fillId="13" borderId="2" xfId="0" applyFont="1" applyFill="1" applyBorder="1" applyAlignment="1" applyProtection="1">
      <alignment horizontal="center"/>
    </xf>
    <xf numFmtId="164" fontId="10" fillId="13" borderId="2" xfId="0" applyNumberFormat="1" applyFont="1" applyFill="1" applyBorder="1" applyAlignment="1" applyProtection="1">
      <alignment horizontal="center"/>
    </xf>
    <xf numFmtId="0" fontId="23" fillId="13" borderId="2" xfId="0" applyFont="1" applyFill="1" applyBorder="1" applyAlignment="1" applyProtection="1">
      <alignment horizontal="center"/>
    </xf>
    <xf numFmtId="164" fontId="11" fillId="13" borderId="0" xfId="0" applyNumberFormat="1" applyFont="1" applyFill="1" applyBorder="1" applyAlignment="1" applyProtection="1">
      <alignment horizontal="center"/>
    </xf>
    <xf numFmtId="0" fontId="21" fillId="13" borderId="0" xfId="0" applyFont="1" applyFill="1" applyAlignment="1" applyProtection="1">
      <alignment horizontal="center"/>
    </xf>
    <xf numFmtId="0" fontId="8" fillId="13" borderId="5" xfId="0" applyFont="1" applyFill="1" applyBorder="1" applyAlignment="1" applyProtection="1">
      <alignment horizontal="center" wrapText="1"/>
    </xf>
    <xf numFmtId="8" fontId="11" fillId="13" borderId="2" xfId="0" applyNumberFormat="1" applyFont="1" applyFill="1" applyBorder="1" applyAlignment="1" applyProtection="1">
      <alignment horizontal="center"/>
    </xf>
    <xf numFmtId="9" fontId="11" fillId="13" borderId="2" xfId="2" applyFont="1" applyFill="1" applyBorder="1" applyAlignment="1" applyProtection="1">
      <alignment horizontal="center"/>
    </xf>
    <xf numFmtId="164" fontId="11" fillId="13" borderId="15" xfId="0" applyNumberFormat="1" applyFont="1" applyFill="1" applyBorder="1" applyAlignment="1" applyProtection="1">
      <alignment horizontal="center"/>
    </xf>
    <xf numFmtId="167" fontId="11" fillId="13" borderId="16" xfId="2" applyNumberFormat="1" applyFont="1" applyFill="1" applyBorder="1" applyAlignment="1" applyProtection="1">
      <alignment horizontal="center"/>
    </xf>
    <xf numFmtId="1" fontId="11" fillId="13" borderId="16" xfId="2" applyNumberFormat="1" applyFont="1" applyFill="1" applyBorder="1" applyAlignment="1" applyProtection="1">
      <alignment horizontal="center"/>
    </xf>
    <xf numFmtId="9" fontId="11" fillId="13" borderId="16" xfId="2" applyFont="1" applyFill="1" applyBorder="1" applyAlignment="1" applyProtection="1">
      <alignment horizontal="center"/>
    </xf>
    <xf numFmtId="172" fontId="11" fillId="13" borderId="2" xfId="0" applyNumberFormat="1" applyFont="1" applyFill="1" applyBorder="1" applyAlignment="1" applyProtection="1">
      <alignment horizontal="center"/>
    </xf>
    <xf numFmtId="172" fontId="12" fillId="13" borderId="16" xfId="0" applyNumberFormat="1" applyFont="1" applyFill="1" applyBorder="1" applyAlignment="1" applyProtection="1">
      <alignment horizontal="center"/>
    </xf>
    <xf numFmtId="175" fontId="11" fillId="13" borderId="0" xfId="0" applyNumberFormat="1" applyFont="1" applyFill="1" applyBorder="1" applyAlignment="1" applyProtection="1">
      <alignment horizontal="center"/>
    </xf>
    <xf numFmtId="172" fontId="11" fillId="13" borderId="0" xfId="0" applyNumberFormat="1" applyFont="1" applyFill="1" applyBorder="1" applyAlignment="1" applyProtection="1">
      <alignment horizontal="center"/>
    </xf>
    <xf numFmtId="0" fontId="26" fillId="13" borderId="15" xfId="0" applyFont="1" applyFill="1" applyBorder="1" applyAlignment="1" applyProtection="1">
      <alignment horizontal="center" vertical="center" wrapText="1"/>
      <protection locked="0"/>
    </xf>
    <xf numFmtId="165" fontId="11" fillId="13" borderId="0" xfId="2" applyNumberFormat="1" applyFont="1" applyFill="1" applyBorder="1" applyAlignment="1" applyProtection="1">
      <alignment horizontal="center"/>
    </xf>
    <xf numFmtId="0" fontId="3" fillId="13" borderId="0" xfId="0" applyFont="1" applyFill="1" applyProtection="1"/>
    <xf numFmtId="0" fontId="3" fillId="13" borderId="2" xfId="0" applyFont="1" applyFill="1" applyBorder="1" applyAlignment="1" applyProtection="1">
      <alignment horizontal="center" wrapText="1"/>
    </xf>
    <xf numFmtId="164" fontId="3" fillId="13" borderId="2" xfId="0" applyNumberFormat="1" applyFont="1" applyFill="1" applyBorder="1" applyAlignment="1" applyProtection="1">
      <alignment horizontal="center"/>
    </xf>
    <xf numFmtId="167" fontId="3" fillId="13" borderId="2" xfId="0" applyNumberFormat="1" applyFont="1" applyFill="1" applyBorder="1" applyAlignment="1" applyProtection="1">
      <alignment horizontal="center"/>
    </xf>
    <xf numFmtId="164" fontId="13" fillId="13" borderId="2" xfId="0" applyNumberFormat="1" applyFont="1" applyFill="1" applyBorder="1" applyAlignment="1" applyProtection="1">
      <alignment horizontal="center"/>
    </xf>
    <xf numFmtId="0" fontId="3" fillId="13" borderId="0" xfId="0" applyFont="1" applyFill="1" applyBorder="1" applyAlignment="1" applyProtection="1">
      <alignment horizontal="center" wrapText="1"/>
    </xf>
    <xf numFmtId="164" fontId="13" fillId="13" borderId="0" xfId="0" applyNumberFormat="1" applyFont="1" applyFill="1" applyBorder="1" applyAlignment="1" applyProtection="1">
      <alignment horizontal="center"/>
    </xf>
    <xf numFmtId="164" fontId="11" fillId="13" borderId="10" xfId="0" applyNumberFormat="1" applyFont="1" applyFill="1" applyBorder="1" applyAlignment="1" applyProtection="1">
      <alignment horizontal="center"/>
      <protection locked="0"/>
    </xf>
    <xf numFmtId="164" fontId="11" fillId="13" borderId="14" xfId="0" applyNumberFormat="1" applyFont="1" applyFill="1" applyBorder="1" applyAlignment="1" applyProtection="1">
      <alignment horizontal="center"/>
      <protection locked="0"/>
    </xf>
    <xf numFmtId="164" fontId="11" fillId="13" borderId="12" xfId="0" applyNumberFormat="1" applyFont="1" applyFill="1" applyBorder="1" applyAlignment="1" applyProtection="1">
      <alignment horizontal="center"/>
      <protection locked="0"/>
    </xf>
    <xf numFmtId="164" fontId="3" fillId="13" borderId="0" xfId="0" applyNumberFormat="1" applyFont="1" applyFill="1" applyAlignment="1" applyProtection="1">
      <alignment horizontal="center"/>
    </xf>
    <xf numFmtId="164" fontId="11" fillId="13" borderId="16" xfId="0" applyNumberFormat="1" applyFont="1" applyFill="1" applyBorder="1" applyAlignment="1" applyProtection="1">
      <alignment horizontal="center"/>
    </xf>
    <xf numFmtId="174" fontId="11" fillId="13" borderId="0" xfId="0" applyNumberFormat="1" applyFont="1" applyFill="1" applyBorder="1" applyAlignment="1" applyProtection="1">
      <alignment horizontal="center"/>
    </xf>
    <xf numFmtId="164" fontId="11" fillId="13" borderId="17" xfId="0" applyNumberFormat="1" applyFont="1" applyFill="1" applyBorder="1" applyAlignment="1" applyProtection="1">
      <alignment horizontal="center"/>
    </xf>
    <xf numFmtId="165" fontId="11" fillId="13" borderId="0" xfId="0" applyNumberFormat="1" applyFont="1" applyFill="1" applyBorder="1" applyAlignment="1" applyProtection="1">
      <alignment horizontal="center"/>
    </xf>
    <xf numFmtId="164" fontId="14" fillId="13" borderId="0" xfId="0" applyNumberFormat="1" applyFont="1" applyFill="1" applyBorder="1" applyAlignment="1" applyProtection="1">
      <alignment horizontal="center"/>
    </xf>
    <xf numFmtId="8" fontId="13" fillId="13" borderId="0" xfId="0" applyNumberFormat="1" applyFont="1" applyFill="1" applyBorder="1" applyAlignment="1" applyProtection="1">
      <alignment horizontal="center"/>
    </xf>
    <xf numFmtId="165" fontId="13" fillId="13" borderId="0" xfId="0" applyNumberFormat="1" applyFont="1" applyFill="1" applyBorder="1" applyAlignment="1" applyProtection="1">
      <alignment horizontal="center"/>
    </xf>
    <xf numFmtId="168" fontId="13" fillId="13" borderId="0" xfId="0" applyNumberFormat="1" applyFont="1" applyFill="1" applyBorder="1" applyAlignment="1" applyProtection="1">
      <alignment horizontal="center"/>
    </xf>
    <xf numFmtId="0" fontId="17" fillId="0" borderId="0" xfId="0" applyFont="1" applyProtection="1"/>
    <xf numFmtId="0" fontId="12" fillId="0" borderId="0" xfId="0" applyFont="1" applyProtection="1"/>
    <xf numFmtId="0" fontId="17" fillId="0" borderId="0" xfId="0" applyFont="1" applyAlignment="1" applyProtection="1">
      <alignment horizontal="center"/>
    </xf>
    <xf numFmtId="0" fontId="30" fillId="0" borderId="0" xfId="0" applyFont="1" applyProtection="1"/>
    <xf numFmtId="0" fontId="17" fillId="0" borderId="0" xfId="0" applyFont="1" applyFill="1" applyProtection="1"/>
    <xf numFmtId="0" fontId="17" fillId="4" borderId="0" xfId="0" applyFont="1" applyFill="1" applyProtection="1"/>
    <xf numFmtId="0" fontId="17" fillId="4" borderId="0" xfId="0" applyFont="1" applyFill="1" applyAlignment="1" applyProtection="1">
      <alignment horizontal="center"/>
    </xf>
    <xf numFmtId="0" fontId="17" fillId="0" borderId="0" xfId="0" applyFont="1" applyFill="1" applyAlignment="1" applyProtection="1">
      <alignment horizontal="center" vertical="center"/>
    </xf>
    <xf numFmtId="164" fontId="17" fillId="0" borderId="0" xfId="0" applyNumberFormat="1" applyFont="1" applyFill="1" applyProtection="1"/>
    <xf numFmtId="0" fontId="17" fillId="0" borderId="0" xfId="0" applyFont="1" applyFill="1" applyBorder="1" applyProtection="1"/>
    <xf numFmtId="10" fontId="17" fillId="0" borderId="0" xfId="0" applyNumberFormat="1" applyFont="1" applyFill="1" applyProtection="1"/>
    <xf numFmtId="9" fontId="17" fillId="0" borderId="0" xfId="0" applyNumberFormat="1" applyFont="1" applyProtection="1"/>
    <xf numFmtId="164" fontId="17" fillId="0" borderId="0" xfId="0" applyNumberFormat="1" applyFont="1" applyProtection="1"/>
    <xf numFmtId="0" fontId="26" fillId="14" borderId="17" xfId="0" applyFont="1" applyFill="1" applyBorder="1" applyAlignment="1" applyProtection="1">
      <alignment horizontal="center" vertical="top"/>
      <protection locked="0"/>
    </xf>
    <xf numFmtId="0" fontId="28" fillId="0" borderId="17" xfId="0" applyFont="1" applyFill="1" applyBorder="1" applyAlignment="1" applyProtection="1">
      <alignment horizontal="center" vertical="top"/>
    </xf>
    <xf numFmtId="2" fontId="28" fillId="0" borderId="17" xfId="0" applyNumberFormat="1" applyFont="1" applyFill="1" applyBorder="1" applyAlignment="1" applyProtection="1">
      <alignment horizontal="center" vertical="top"/>
    </xf>
    <xf numFmtId="164" fontId="26" fillId="14" borderId="17" xfId="0" applyNumberFormat="1" applyFont="1" applyFill="1" applyBorder="1" applyAlignment="1" applyProtection="1">
      <alignment horizontal="center" vertical="top"/>
      <protection locked="0"/>
    </xf>
    <xf numFmtId="164" fontId="28" fillId="0" borderId="17" xfId="0" applyNumberFormat="1" applyFont="1" applyFill="1" applyBorder="1" applyAlignment="1" applyProtection="1">
      <alignment horizontal="center" vertical="top"/>
    </xf>
    <xf numFmtId="173" fontId="26" fillId="14" borderId="17" xfId="0" applyNumberFormat="1" applyFont="1" applyFill="1" applyBorder="1" applyAlignment="1" applyProtection="1">
      <alignment horizontal="center" vertical="top"/>
      <protection locked="0"/>
    </xf>
    <xf numFmtId="173" fontId="28" fillId="0" borderId="17" xfId="0" applyNumberFormat="1" applyFont="1" applyFill="1" applyBorder="1" applyAlignment="1" applyProtection="1">
      <alignment horizontal="center" vertical="top"/>
    </xf>
    <xf numFmtId="167" fontId="26" fillId="14" borderId="17" xfId="0" applyNumberFormat="1" applyFont="1" applyFill="1" applyBorder="1" applyAlignment="1" applyProtection="1">
      <alignment horizontal="center" vertical="top"/>
      <protection locked="0"/>
    </xf>
    <xf numFmtId="167" fontId="28" fillId="0" borderId="17" xfId="0" applyNumberFormat="1" applyFont="1" applyFill="1" applyBorder="1" applyAlignment="1" applyProtection="1">
      <alignment horizontal="center" vertical="top"/>
    </xf>
    <xf numFmtId="164" fontId="26" fillId="0" borderId="17" xfId="0" applyNumberFormat="1" applyFont="1" applyFill="1" applyBorder="1" applyAlignment="1" applyProtection="1">
      <alignment horizontal="center" vertical="top"/>
    </xf>
    <xf numFmtId="0" fontId="26" fillId="0" borderId="9" xfId="0" applyFont="1" applyFill="1" applyBorder="1" applyAlignment="1" applyProtection="1">
      <alignment vertical="top" wrapText="1"/>
    </xf>
    <xf numFmtId="0" fontId="26" fillId="0" borderId="18" xfId="0" applyFont="1" applyFill="1" applyBorder="1" applyAlignment="1" applyProtection="1">
      <alignment horizontal="center" vertical="top" wrapText="1"/>
    </xf>
    <xf numFmtId="0" fontId="26" fillId="0" borderId="10" xfId="0" applyFont="1" applyFill="1" applyBorder="1" applyAlignment="1" applyProtection="1">
      <alignment vertical="top" wrapText="1"/>
    </xf>
    <xf numFmtId="0" fontId="28" fillId="0" borderId="13" xfId="0" applyFont="1" applyFill="1" applyBorder="1" applyAlignment="1" applyProtection="1">
      <alignment horizontal="left" vertical="top" wrapText="1"/>
    </xf>
    <xf numFmtId="0" fontId="17" fillId="0" borderId="14" xfId="0" applyFont="1" applyFill="1" applyBorder="1" applyAlignment="1" applyProtection="1">
      <alignment horizontal="center" vertical="top"/>
    </xf>
    <xf numFmtId="0" fontId="17" fillId="0" borderId="14" xfId="0" applyFont="1" applyFill="1" applyBorder="1" applyAlignment="1" applyProtection="1">
      <alignment horizontal="left" vertical="top" wrapText="1"/>
    </xf>
    <xf numFmtId="0" fontId="28" fillId="0" borderId="13" xfId="0" applyFont="1" applyFill="1" applyBorder="1" applyAlignment="1" applyProtection="1">
      <alignment vertical="top" wrapText="1"/>
    </xf>
    <xf numFmtId="0" fontId="17" fillId="0" borderId="14" xfId="0" applyFont="1" applyFill="1" applyBorder="1" applyAlignment="1" applyProtection="1">
      <alignment horizontal="center" vertical="top" wrapText="1"/>
    </xf>
    <xf numFmtId="0" fontId="26" fillId="0" borderId="13" xfId="0" applyFont="1" applyFill="1" applyBorder="1" applyAlignment="1" applyProtection="1">
      <alignment horizontal="left" vertical="top" wrapText="1"/>
    </xf>
    <xf numFmtId="0" fontId="26" fillId="0" borderId="11" xfId="0" applyFont="1" applyFill="1" applyBorder="1" applyAlignment="1" applyProtection="1">
      <alignment horizontal="left" vertical="center" wrapText="1"/>
    </xf>
    <xf numFmtId="164" fontId="26" fillId="0" borderId="19" xfId="0" applyNumberFormat="1" applyFont="1" applyFill="1" applyBorder="1" applyAlignment="1" applyProtection="1">
      <alignment horizontal="center" vertical="center"/>
    </xf>
    <xf numFmtId="0" fontId="17" fillId="0" borderId="12" xfId="0" applyFont="1" applyFill="1" applyBorder="1" applyAlignment="1" applyProtection="1">
      <alignment horizontal="left" vertical="center" wrapText="1"/>
    </xf>
    <xf numFmtId="165" fontId="28" fillId="0" borderId="17" xfId="0" applyNumberFormat="1" applyFont="1" applyFill="1" applyBorder="1" applyAlignment="1" applyProtection="1">
      <alignment horizontal="center" vertical="top"/>
    </xf>
    <xf numFmtId="10" fontId="26" fillId="14" borderId="17" xfId="0" applyNumberFormat="1" applyFont="1" applyFill="1" applyBorder="1" applyAlignment="1" applyProtection="1">
      <alignment horizontal="center" vertical="top"/>
      <protection locked="0"/>
    </xf>
    <xf numFmtId="10" fontId="28" fillId="0" borderId="17" xfId="0" applyNumberFormat="1" applyFont="1" applyFill="1" applyBorder="1" applyAlignment="1" applyProtection="1">
      <alignment horizontal="center" vertical="top"/>
    </xf>
    <xf numFmtId="0" fontId="28" fillId="4" borderId="11" xfId="0" applyFont="1" applyFill="1" applyBorder="1" applyAlignment="1" applyProtection="1">
      <alignment horizontal="left" vertical="center" wrapText="1"/>
    </xf>
    <xf numFmtId="164" fontId="28" fillId="0" borderId="19" xfId="0" applyNumberFormat="1" applyFont="1" applyFill="1" applyBorder="1" applyAlignment="1" applyProtection="1">
      <alignment horizontal="center" vertical="center"/>
    </xf>
    <xf numFmtId="9" fontId="26" fillId="0" borderId="17" xfId="0" applyNumberFormat="1" applyFont="1" applyFill="1" applyBorder="1" applyAlignment="1" applyProtection="1">
      <alignment horizontal="center" vertical="top" wrapText="1"/>
    </xf>
    <xf numFmtId="9" fontId="17" fillId="0" borderId="17" xfId="0" applyNumberFormat="1" applyFont="1" applyFill="1" applyBorder="1" applyAlignment="1" applyProtection="1">
      <alignment horizontal="center"/>
    </xf>
    <xf numFmtId="9" fontId="17" fillId="0" borderId="14" xfId="0" applyNumberFormat="1" applyFont="1" applyFill="1" applyBorder="1" applyAlignment="1" applyProtection="1">
      <alignment horizontal="center"/>
    </xf>
    <xf numFmtId="0" fontId="28" fillId="0" borderId="14" xfId="0" applyFont="1" applyFill="1" applyBorder="1" applyAlignment="1" applyProtection="1">
      <alignment horizontal="center" vertical="top"/>
    </xf>
    <xf numFmtId="2" fontId="28" fillId="0" borderId="14" xfId="0" applyNumberFormat="1" applyFont="1" applyFill="1" applyBorder="1" applyAlignment="1" applyProtection="1">
      <alignment horizontal="center" vertical="top"/>
    </xf>
    <xf numFmtId="164" fontId="28" fillId="0" borderId="14" xfId="0" applyNumberFormat="1" applyFont="1" applyFill="1" applyBorder="1" applyAlignment="1" applyProtection="1">
      <alignment horizontal="center" vertical="top"/>
    </xf>
    <xf numFmtId="173" fontId="28" fillId="0" borderId="14" xfId="0" applyNumberFormat="1" applyFont="1" applyFill="1" applyBorder="1" applyAlignment="1" applyProtection="1">
      <alignment horizontal="center" vertical="top"/>
    </xf>
    <xf numFmtId="167" fontId="28" fillId="0" borderId="14" xfId="0" applyNumberFormat="1" applyFont="1" applyFill="1" applyBorder="1" applyAlignment="1" applyProtection="1">
      <alignment horizontal="center" vertical="top"/>
    </xf>
    <xf numFmtId="0" fontId="28" fillId="0" borderId="11" xfId="0" applyFont="1" applyFill="1" applyBorder="1" applyAlignment="1" applyProtection="1">
      <alignment horizontal="left" vertical="center" wrapText="1"/>
    </xf>
    <xf numFmtId="164" fontId="28" fillId="0" borderId="12" xfId="0" applyNumberFormat="1" applyFont="1" applyFill="1" applyBorder="1" applyAlignment="1" applyProtection="1">
      <alignment horizontal="center" vertical="center"/>
    </xf>
    <xf numFmtId="164" fontId="26" fillId="14" borderId="17" xfId="0" applyNumberFormat="1" applyFont="1" applyFill="1" applyBorder="1" applyAlignment="1" applyProtection="1">
      <alignment horizontal="center" vertical="top"/>
    </xf>
    <xf numFmtId="0" fontId="17" fillId="0" borderId="14" xfId="0" applyFont="1" applyFill="1" applyBorder="1" applyAlignment="1" applyProtection="1">
      <alignment horizontal="left" vertical="top" wrapText="1"/>
    </xf>
    <xf numFmtId="0" fontId="29" fillId="4" borderId="18" xfId="0" applyFont="1" applyFill="1" applyBorder="1" applyAlignment="1" applyProtection="1">
      <alignment horizontal="center"/>
    </xf>
    <xf numFmtId="0" fontId="29" fillId="4" borderId="10" xfId="0" applyFont="1" applyFill="1" applyBorder="1" applyAlignment="1" applyProtection="1">
      <alignment horizontal="center"/>
    </xf>
    <xf numFmtId="0" fontId="26" fillId="0" borderId="20" xfId="0" applyFont="1" applyFill="1" applyBorder="1" applyAlignment="1" applyProtection="1">
      <alignment horizontal="center" wrapText="1"/>
    </xf>
    <xf numFmtId="0" fontId="26" fillId="0" borderId="21" xfId="0" applyFont="1" applyFill="1" applyBorder="1" applyAlignment="1" applyProtection="1">
      <alignment horizontal="center" wrapText="1"/>
    </xf>
    <xf numFmtId="0" fontId="17" fillId="4" borderId="22" xfId="0" applyFont="1" applyFill="1" applyBorder="1" applyAlignment="1" applyProtection="1">
      <alignment horizontal="center"/>
    </xf>
    <xf numFmtId="0" fontId="17" fillId="4" borderId="23" xfId="0" applyFont="1" applyFill="1" applyBorder="1" applyAlignment="1" applyProtection="1">
      <alignment horizontal="center"/>
    </xf>
    <xf numFmtId="0" fontId="0" fillId="0" borderId="0" xfId="0" applyAlignment="1">
      <alignment horizontal="center" wrapText="1"/>
    </xf>
    <xf numFmtId="0" fontId="0" fillId="0" borderId="0" xfId="0" applyAlignment="1">
      <alignment horizontal="center"/>
    </xf>
  </cellXfs>
  <cellStyles count="9">
    <cellStyle name="Currency" xfId="1" builtinId="4"/>
    <cellStyle name="Followed Hyperlink" xfId="5" builtinId="9" hidden="1"/>
    <cellStyle name="Followed Hyperlink" xfId="6" builtinId="9" hidden="1"/>
    <cellStyle name="Followed Hyperlink" xfId="7" builtinId="9" hidden="1"/>
    <cellStyle name="Followed Hyperlink" xfId="8" builtinId="9" hidden="1"/>
    <cellStyle name="Normal" xfId="0" builtinId="0"/>
    <cellStyle name="Normal 2" xfId="3" xr:uid="{00000000-0005-0000-0000-000006000000}"/>
    <cellStyle name="Percent" xfId="2" builtinId="5"/>
    <cellStyle name="Porcentaje 2" xfId="4" xr:uid="{00000000-0005-0000-0000-000008000000}"/>
  </cellStyles>
  <dxfs count="2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 even analysis</a:t>
            </a:r>
          </a:p>
        </c:rich>
      </c:tx>
      <c:layout>
        <c:manualLayout>
          <c:xMode val="edge"/>
          <c:yMode val="edge"/>
          <c:x val="0.3410693350831146"/>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271772640347358"/>
          <c:y val="0.2762715827397359"/>
          <c:w val="0.75827209098862647"/>
          <c:h val="0.62271617089530473"/>
        </c:manualLayout>
      </c:layout>
      <c:scatterChart>
        <c:scatterStyle val="lineMarker"/>
        <c:varyColors val="0"/>
        <c:ser>
          <c:idx val="1"/>
          <c:order val="0"/>
          <c:tx>
            <c:v>Rooted liner</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'Sensitivity Finished Plants'!$B$69:$C$69</c:f>
              <c:numCache>
                <c:formatCode>0%</c:formatCode>
                <c:ptCount val="2"/>
                <c:pt idx="0">
                  <c:v>0.40000000000000013</c:v>
                </c:pt>
                <c:pt idx="1">
                  <c:v>1</c:v>
                </c:pt>
              </c:numCache>
            </c:numRef>
          </c:xVal>
          <c:yVal>
            <c:numRef>
              <c:f>'Sensitivity Finished Plants'!$B$70:$C$70</c:f>
              <c:numCache>
                <c:formatCode>"$"#,##0.00</c:formatCode>
                <c:ptCount val="2"/>
                <c:pt idx="0">
                  <c:v>0.72500000000000009</c:v>
                </c:pt>
                <c:pt idx="1">
                  <c:v>0.72500000000000009</c:v>
                </c:pt>
              </c:numCache>
            </c:numRef>
          </c:yVal>
          <c:smooth val="0"/>
          <c:extLst>
            <c:ext xmlns:c16="http://schemas.microsoft.com/office/drawing/2014/chart" uri="{C3380CC4-5D6E-409C-BE32-E72D297353CC}">
              <c16:uniqueId val="{00000000-82F4-4270-AED4-8142F2FE20E6}"/>
            </c:ext>
          </c:extLst>
        </c:ser>
        <c:ser>
          <c:idx val="0"/>
          <c:order val="1"/>
          <c:tx>
            <c:v>Callused cuttings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'Sensitivity Finished Plants'!$D$7:$J$7</c:f>
              <c:numCache>
                <c:formatCode>0%</c:formatCode>
                <c:ptCount val="7"/>
                <c:pt idx="0">
                  <c:v>1</c:v>
                </c:pt>
                <c:pt idx="1">
                  <c:v>0.9</c:v>
                </c:pt>
                <c:pt idx="2">
                  <c:v>0.8</c:v>
                </c:pt>
                <c:pt idx="3">
                  <c:v>0.70000000000000007</c:v>
                </c:pt>
                <c:pt idx="4">
                  <c:v>0.60000000000000009</c:v>
                </c:pt>
                <c:pt idx="5">
                  <c:v>0.50000000000000011</c:v>
                </c:pt>
                <c:pt idx="6">
                  <c:v>0.40000000000000013</c:v>
                </c:pt>
              </c:numCache>
            </c:numRef>
          </c:xVal>
          <c:yVal>
            <c:numRef>
              <c:f>'Sensitivity Finished Plants'!$D$24:$J$24</c:f>
              <c:numCache>
                <c:formatCode>"$"#,##0.00</c:formatCode>
                <c:ptCount val="7"/>
                <c:pt idx="0">
                  <c:v>0.49286432160804017</c:v>
                </c:pt>
                <c:pt idx="1">
                  <c:v>0.55015075376884415</c:v>
                </c:pt>
                <c:pt idx="2">
                  <c:v>0.60743718592964813</c:v>
                </c:pt>
                <c:pt idx="3">
                  <c:v>0.66472361809045211</c:v>
                </c:pt>
                <c:pt idx="4">
                  <c:v>0.72201005025125631</c:v>
                </c:pt>
                <c:pt idx="5">
                  <c:v>0.77929648241206029</c:v>
                </c:pt>
                <c:pt idx="6">
                  <c:v>0.83658291457286427</c:v>
                </c:pt>
              </c:numCache>
            </c:numRef>
          </c:yVal>
          <c:smooth val="0"/>
          <c:extLst>
            <c:ext xmlns:c16="http://schemas.microsoft.com/office/drawing/2014/chart" uri="{C3380CC4-5D6E-409C-BE32-E72D297353CC}">
              <c16:uniqueId val="{00000001-82F4-4270-AED4-8142F2FE20E6}"/>
            </c:ext>
          </c:extLst>
        </c:ser>
        <c:dLbls>
          <c:showLegendKey val="0"/>
          <c:showVal val="0"/>
          <c:showCatName val="0"/>
          <c:showSerName val="0"/>
          <c:showPercent val="0"/>
          <c:showBubbleSize val="0"/>
        </c:dLbls>
        <c:axId val="399210688"/>
        <c:axId val="399215936"/>
      </c:scatterChart>
      <c:valAx>
        <c:axId val="399210688"/>
        <c:scaling>
          <c:orientation val="minMax"/>
          <c:max val="1"/>
          <c:min val="0.4"/>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Cutting price (as a % of rooted liner price)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215936"/>
        <c:crosses val="max"/>
        <c:crossBetween val="midCat"/>
      </c:valAx>
      <c:valAx>
        <c:axId val="399215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Profit</a:t>
                </a:r>
                <a:r>
                  <a:rPr lang="en-US" baseline="0"/>
                  <a:t> per finished container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210688"/>
        <c:crosses val="autoZero"/>
        <c:crossBetween val="midCat"/>
      </c:valAx>
      <c:spPr>
        <a:noFill/>
        <a:ln>
          <a:noFill/>
        </a:ln>
        <a:effectLst/>
      </c:spPr>
    </c:plotArea>
    <c:legend>
      <c:legendPos val="r"/>
      <c:layout>
        <c:manualLayout>
          <c:xMode val="edge"/>
          <c:yMode val="edge"/>
          <c:x val="0.15802770764285409"/>
          <c:y val="0.72021458421837792"/>
          <c:w val="0.259445538057742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1252405949256"/>
          <c:y val="0.19480351414406499"/>
          <c:w val="0.83941316710411196"/>
          <c:h val="0.59104512977544499"/>
        </c:manualLayout>
      </c:layout>
      <c:scatterChart>
        <c:scatterStyle val="smoothMarker"/>
        <c:varyColors val="0"/>
        <c:ser>
          <c:idx val="0"/>
          <c:order val="0"/>
          <c:tx>
            <c:v>Overhead cost saving</c:v>
          </c:tx>
          <c:marker>
            <c:symbol val="none"/>
          </c:marker>
          <c:xVal>
            <c:numRef>
              <c:f>'Bracteantha Pink breakeven'!$N$5:$P$5</c:f>
              <c:numCache>
                <c:formatCode>General</c:formatCode>
                <c:ptCount val="3"/>
                <c:pt idx="0">
                  <c:v>0</c:v>
                </c:pt>
                <c:pt idx="1">
                  <c:v>1</c:v>
                </c:pt>
                <c:pt idx="2">
                  <c:v>2</c:v>
                </c:pt>
              </c:numCache>
            </c:numRef>
          </c:xVal>
          <c:yVal>
            <c:numRef>
              <c:f>'Bracteantha Pink breakeven'!$N$6:$P$6</c:f>
              <c:numCache>
                <c:formatCode>"$"#,##0.000</c:formatCode>
                <c:ptCount val="3"/>
                <c:pt idx="0">
                  <c:v>0</c:v>
                </c:pt>
                <c:pt idx="1">
                  <c:v>6.5904139433551195E-3</c:v>
                </c:pt>
                <c:pt idx="2">
                  <c:v>1.3180827886710239E-2</c:v>
                </c:pt>
              </c:numCache>
            </c:numRef>
          </c:yVal>
          <c:smooth val="1"/>
          <c:extLst>
            <c:ext xmlns:c16="http://schemas.microsoft.com/office/drawing/2014/chart" uri="{C3380CC4-5D6E-409C-BE32-E72D297353CC}">
              <c16:uniqueId val="{00000000-F563-489D-9A02-3B1F3E64434F}"/>
            </c:ext>
          </c:extLst>
        </c:ser>
        <c:dLbls>
          <c:showLegendKey val="0"/>
          <c:showVal val="0"/>
          <c:showCatName val="0"/>
          <c:showSerName val="0"/>
          <c:showPercent val="0"/>
          <c:showBubbleSize val="0"/>
        </c:dLbls>
        <c:axId val="560107152"/>
        <c:axId val="545144384"/>
      </c:scatterChart>
      <c:valAx>
        <c:axId val="560107152"/>
        <c:scaling>
          <c:orientation val="minMax"/>
        </c:scaling>
        <c:delete val="0"/>
        <c:axPos val="b"/>
        <c:title>
          <c:tx>
            <c:rich>
              <a:bodyPr/>
              <a:lstStyle/>
              <a:p>
                <a:pPr>
                  <a:defRPr/>
                </a:pPr>
                <a:r>
                  <a:rPr lang="en-US"/>
                  <a:t>Weeks shorter production time by using callused</a:t>
                </a:r>
              </a:p>
            </c:rich>
          </c:tx>
          <c:overlay val="0"/>
        </c:title>
        <c:numFmt formatCode="General" sourceLinked="1"/>
        <c:majorTickMark val="out"/>
        <c:minorTickMark val="none"/>
        <c:tickLblPos val="nextTo"/>
        <c:crossAx val="545144384"/>
        <c:crosses val="autoZero"/>
        <c:crossBetween val="midCat"/>
        <c:majorUnit val="1"/>
      </c:valAx>
      <c:valAx>
        <c:axId val="545144384"/>
        <c:scaling>
          <c:orientation val="minMax"/>
        </c:scaling>
        <c:delete val="0"/>
        <c:axPos val="l"/>
        <c:majorGridlines/>
        <c:numFmt formatCode="&quot;$&quot;#,##0.000" sourceLinked="1"/>
        <c:majorTickMark val="out"/>
        <c:minorTickMark val="none"/>
        <c:tickLblPos val="nextTo"/>
        <c:crossAx val="5601071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1919921953676"/>
          <c:y val="9.8714358494085205E-2"/>
          <c:w val="0.80257813472446204"/>
          <c:h val="0.76729429593107601"/>
        </c:manualLayout>
      </c:layout>
      <c:areaChart>
        <c:grouping val="standard"/>
        <c:varyColors val="0"/>
        <c:ser>
          <c:idx val="0"/>
          <c:order val="0"/>
          <c:tx>
            <c:strRef>
              <c:f>'Model for callused vs URC'!$E$122</c:f>
              <c:strCache>
                <c:ptCount val="1"/>
                <c:pt idx="0">
                  <c:v>Bracteantha Pink URC Ball  102-ct liner</c:v>
                </c:pt>
              </c:strCache>
            </c:strRef>
          </c:tx>
          <c:spPr>
            <a:solidFill>
              <a:srgbClr val="FF0000">
                <a:alpha val="18000"/>
              </a:srgbClr>
            </a:solidFill>
            <a:ln w="31750">
              <a:solidFill>
                <a:srgbClr val="FF0000"/>
              </a:solidFill>
            </a:ln>
          </c:spPr>
          <c:cat>
            <c:strRef>
              <c:f>'Model for callused vs URC'!$C$123:$D$141</c:f>
              <c:strCach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strCache>
            </c:strRef>
          </c:cat>
          <c:val>
            <c:numRef>
              <c:f>'Model for callused vs URC'!$E$123:$E$141</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3012-4A5C-929C-37F3B0C6B04E}"/>
            </c:ext>
          </c:extLst>
        </c:ser>
        <c:dLbls>
          <c:showLegendKey val="0"/>
          <c:showVal val="0"/>
          <c:showCatName val="0"/>
          <c:showSerName val="0"/>
          <c:showPercent val="0"/>
          <c:showBubbleSize val="0"/>
        </c:dLbls>
        <c:axId val="441875040"/>
        <c:axId val="-346568784"/>
      </c:areaChart>
      <c:catAx>
        <c:axId val="441875040"/>
        <c:scaling>
          <c:orientation val="minMax"/>
        </c:scaling>
        <c:delete val="0"/>
        <c:axPos val="b"/>
        <c:majorGridlines>
          <c:spPr>
            <a:ln>
              <a:gradFill>
                <a:gsLst>
                  <a:gs pos="0">
                    <a:schemeClr val="accent1">
                      <a:tint val="66000"/>
                      <a:satMod val="160000"/>
                    </a:schemeClr>
                  </a:gs>
                  <a:gs pos="52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346568784"/>
        <c:crosses val="autoZero"/>
        <c:auto val="1"/>
        <c:lblAlgn val="ctr"/>
        <c:lblOffset val="0"/>
        <c:noMultiLvlLbl val="0"/>
      </c:catAx>
      <c:valAx>
        <c:axId val="-346568784"/>
        <c:scaling>
          <c:orientation val="minMax"/>
          <c:min val="0"/>
        </c:scaling>
        <c:delete val="0"/>
        <c:axPos val="l"/>
        <c:majorGridlines/>
        <c:title>
          <c:tx>
            <c:rich>
              <a:bodyPr/>
              <a:lstStyle/>
              <a:p>
                <a:pPr>
                  <a:defRPr/>
                </a:pPr>
                <a:r>
                  <a:rPr lang="en-US" sz="1400"/>
                  <a:t>Days saved</a:t>
                </a:r>
                <a:r>
                  <a:rPr lang="en-US" sz="1400" baseline="0"/>
                  <a:t> using callused versus URC </a:t>
                </a:r>
                <a:endParaRPr lang="en-US" sz="1400"/>
              </a:p>
            </c:rich>
          </c:tx>
          <c:layout>
            <c:manualLayout>
              <c:xMode val="edge"/>
              <c:yMode val="edge"/>
              <c:x val="1.3250515870231501E-2"/>
              <c:y val="0.30790596488028998"/>
            </c:manualLayout>
          </c:layout>
          <c:overlay val="0"/>
        </c:title>
        <c:numFmt formatCode="0.0" sourceLinked="1"/>
        <c:majorTickMark val="none"/>
        <c:minorTickMark val="none"/>
        <c:tickLblPos val="nextTo"/>
        <c:crossAx val="441875040"/>
        <c:crossesAt val="1"/>
        <c:crossBetween val="midCat"/>
      </c:valAx>
      <c:spPr>
        <a:solidFill>
          <a:srgbClr val="92D050">
            <a:alpha val="30000"/>
          </a:srgbClr>
        </a:solidFill>
      </c:spPr>
    </c:plotArea>
    <c:plotVisOnly val="1"/>
    <c:dispBlanksAs val="zero"/>
    <c:showDLblsOverMax val="0"/>
  </c:chart>
  <c:spPr>
    <a:solidFill>
      <a:schemeClr val="bg1"/>
    </a:solidFill>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1919921953676"/>
          <c:y val="9.8714358494085205E-2"/>
          <c:w val="0.80257813472446204"/>
          <c:h val="0.76729429593107601"/>
        </c:manualLayout>
      </c:layout>
      <c:areaChart>
        <c:grouping val="standard"/>
        <c:varyColors val="0"/>
        <c:ser>
          <c:idx val="0"/>
          <c:order val="0"/>
          <c:tx>
            <c:strRef>
              <c:f>'Model for callused vs URC'!$I$122</c:f>
              <c:strCache>
                <c:ptCount val="1"/>
                <c:pt idx="0">
                  <c:v>Bracteantha Pink URC Ball Direct 4.5-inch</c:v>
                </c:pt>
              </c:strCache>
            </c:strRef>
          </c:tx>
          <c:spPr>
            <a:solidFill>
              <a:srgbClr val="FF0000">
                <a:alpha val="18000"/>
              </a:srgbClr>
            </a:solidFill>
            <a:ln w="31750">
              <a:solidFill>
                <a:srgbClr val="FF0000"/>
              </a:solidFill>
            </a:ln>
          </c:spPr>
          <c:cat>
            <c:numRef>
              <c:f>'Model for callused vs URC'!$C$123:$C$127</c:f>
              <c:numCache>
                <c:formatCode>0%</c:formatCode>
                <c:ptCount val="5"/>
                <c:pt idx="0">
                  <c:v>0</c:v>
                </c:pt>
                <c:pt idx="1">
                  <c:v>0.01</c:v>
                </c:pt>
                <c:pt idx="2">
                  <c:v>0.02</c:v>
                </c:pt>
                <c:pt idx="3">
                  <c:v>0.03</c:v>
                </c:pt>
                <c:pt idx="4">
                  <c:v>0.04</c:v>
                </c:pt>
              </c:numCache>
            </c:numRef>
          </c:cat>
          <c:val>
            <c:numRef>
              <c:f>'Model for callused vs URC'!$I$123:$I$127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0F2-4E5C-8BEB-7755BA5501CA}"/>
            </c:ext>
          </c:extLst>
        </c:ser>
        <c:dLbls>
          <c:showLegendKey val="0"/>
          <c:showVal val="0"/>
          <c:showCatName val="0"/>
          <c:showSerName val="0"/>
          <c:showPercent val="0"/>
          <c:showBubbleSize val="0"/>
        </c:dLbls>
        <c:axId val="-360186400"/>
        <c:axId val="-348641136"/>
      </c:areaChart>
      <c:catAx>
        <c:axId val="-360186400"/>
        <c:scaling>
          <c:orientation val="minMax"/>
        </c:scaling>
        <c:delete val="0"/>
        <c:axPos val="b"/>
        <c:majorGridlines>
          <c:spPr>
            <a:ln>
              <a:gradFill>
                <a:gsLst>
                  <a:gs pos="0">
                    <a:schemeClr val="accent1">
                      <a:tint val="66000"/>
                      <a:satMod val="160000"/>
                    </a:schemeClr>
                  </a:gs>
                  <a:gs pos="52000">
                    <a:schemeClr val="accent1">
                      <a:tint val="44500"/>
                      <a:satMod val="160000"/>
                    </a:schemeClr>
                  </a:gs>
                  <a:gs pos="100000">
                    <a:schemeClr val="accent1">
                      <a:tint val="23500"/>
                      <a:satMod val="160000"/>
                    </a:schemeClr>
                  </a:gs>
                </a:gsLst>
                <a:lin ang="5400000" scaled="0"/>
              </a:gradFill>
            </a:ln>
          </c:spPr>
        </c:majorGridlines>
        <c:numFmt formatCode="0%" sourceLinked="1"/>
        <c:majorTickMark val="none"/>
        <c:minorTickMark val="none"/>
        <c:tickLblPos val="nextTo"/>
        <c:crossAx val="-348641136"/>
        <c:crosses val="autoZero"/>
        <c:auto val="1"/>
        <c:lblAlgn val="ctr"/>
        <c:lblOffset val="0"/>
        <c:noMultiLvlLbl val="0"/>
      </c:catAx>
      <c:valAx>
        <c:axId val="-348641136"/>
        <c:scaling>
          <c:orientation val="minMax"/>
          <c:min val="0"/>
        </c:scaling>
        <c:delete val="0"/>
        <c:axPos val="l"/>
        <c:majorGridlines/>
        <c:title>
          <c:tx>
            <c:rich>
              <a:bodyPr/>
              <a:lstStyle/>
              <a:p>
                <a:pPr>
                  <a:defRPr/>
                </a:pPr>
                <a:r>
                  <a:rPr lang="en-US" sz="1400"/>
                  <a:t>Days</a:t>
                </a:r>
                <a:r>
                  <a:rPr lang="en-US" sz="1400" baseline="0"/>
                  <a:t> to breakeven</a:t>
                </a:r>
                <a:endParaRPr lang="en-US" sz="1400"/>
              </a:p>
            </c:rich>
          </c:tx>
          <c:layout>
            <c:manualLayout>
              <c:xMode val="edge"/>
              <c:yMode val="edge"/>
              <c:x val="1.3250515870231501E-2"/>
              <c:y val="0.30790596488028998"/>
            </c:manualLayout>
          </c:layout>
          <c:overlay val="0"/>
        </c:title>
        <c:numFmt formatCode="0.0" sourceLinked="1"/>
        <c:majorTickMark val="none"/>
        <c:minorTickMark val="none"/>
        <c:tickLblPos val="nextTo"/>
        <c:crossAx val="-360186400"/>
        <c:crossesAt val="1"/>
        <c:crossBetween val="midCat"/>
      </c:valAx>
      <c:spPr>
        <a:solidFill>
          <a:srgbClr val="92D050">
            <a:alpha val="30000"/>
          </a:srgbClr>
        </a:solidFill>
      </c:spPr>
    </c:plotArea>
    <c:plotVisOnly val="1"/>
    <c:dispBlanksAs val="zero"/>
    <c:showDLblsOverMax val="0"/>
  </c:chart>
  <c:spPr>
    <a:solidFill>
      <a:schemeClr val="bg1"/>
    </a:solidFill>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1919921953676"/>
          <c:y val="9.8714358494085205E-2"/>
          <c:w val="0.80257813472446204"/>
          <c:h val="0.76729429593107601"/>
        </c:manualLayout>
      </c:layout>
      <c:areaChart>
        <c:grouping val="standard"/>
        <c:varyColors val="0"/>
        <c:ser>
          <c:idx val="0"/>
          <c:order val="0"/>
          <c:tx>
            <c:strRef>
              <c:f>'Model for callused vs URC'!$BW$122</c:f>
              <c:strCache>
                <c:ptCount val="1"/>
                <c:pt idx="0">
                  <c:v>Geranium Survivor URC Dummen Direct 4.5-inch</c:v>
                </c:pt>
              </c:strCache>
            </c:strRef>
          </c:tx>
          <c:spPr>
            <a:solidFill>
              <a:srgbClr val="FF0000">
                <a:alpha val="18000"/>
              </a:srgbClr>
            </a:solidFill>
            <a:ln w="31750">
              <a:solidFill>
                <a:srgbClr val="FF0000"/>
              </a:solidFill>
            </a:ln>
          </c:spPr>
          <c:cat>
            <c:numRef>
              <c:f>'Model for callused vs URC'!$C$123:$C$128</c:f>
              <c:numCache>
                <c:formatCode>0%</c:formatCode>
                <c:ptCount val="6"/>
                <c:pt idx="0">
                  <c:v>0</c:v>
                </c:pt>
                <c:pt idx="1">
                  <c:v>0.01</c:v>
                </c:pt>
                <c:pt idx="2">
                  <c:v>0.02</c:v>
                </c:pt>
                <c:pt idx="3">
                  <c:v>0.03</c:v>
                </c:pt>
                <c:pt idx="4">
                  <c:v>0.04</c:v>
                </c:pt>
                <c:pt idx="5">
                  <c:v>0.05</c:v>
                </c:pt>
              </c:numCache>
            </c:numRef>
          </c:cat>
          <c:val>
            <c:numRef>
              <c:f>'Model for callused vs URC'!$BW$123:$BW$127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0FE-4E8E-96B1-7EDE420FC61C}"/>
            </c:ext>
          </c:extLst>
        </c:ser>
        <c:dLbls>
          <c:showLegendKey val="0"/>
          <c:showVal val="0"/>
          <c:showCatName val="0"/>
          <c:showSerName val="0"/>
          <c:showPercent val="0"/>
          <c:showBubbleSize val="0"/>
        </c:dLbls>
        <c:axId val="545316992"/>
        <c:axId val="443910464"/>
      </c:areaChart>
      <c:catAx>
        <c:axId val="545316992"/>
        <c:scaling>
          <c:orientation val="minMax"/>
        </c:scaling>
        <c:delete val="0"/>
        <c:axPos val="b"/>
        <c:majorGridlines>
          <c:spPr>
            <a:ln>
              <a:gradFill>
                <a:gsLst>
                  <a:gs pos="0">
                    <a:schemeClr val="accent1">
                      <a:tint val="66000"/>
                      <a:satMod val="160000"/>
                    </a:schemeClr>
                  </a:gs>
                  <a:gs pos="52000">
                    <a:schemeClr val="accent1">
                      <a:tint val="44500"/>
                      <a:satMod val="160000"/>
                    </a:schemeClr>
                  </a:gs>
                  <a:gs pos="100000">
                    <a:schemeClr val="accent1">
                      <a:tint val="23500"/>
                      <a:satMod val="160000"/>
                    </a:schemeClr>
                  </a:gs>
                </a:gsLst>
                <a:lin ang="5400000" scaled="0"/>
              </a:gradFill>
            </a:ln>
          </c:spPr>
        </c:majorGridlines>
        <c:numFmt formatCode="0%" sourceLinked="1"/>
        <c:majorTickMark val="none"/>
        <c:minorTickMark val="none"/>
        <c:tickLblPos val="nextTo"/>
        <c:crossAx val="443910464"/>
        <c:crosses val="autoZero"/>
        <c:auto val="1"/>
        <c:lblAlgn val="ctr"/>
        <c:lblOffset val="0"/>
        <c:noMultiLvlLbl val="0"/>
      </c:catAx>
      <c:valAx>
        <c:axId val="443910464"/>
        <c:scaling>
          <c:orientation val="minMax"/>
          <c:min val="0"/>
        </c:scaling>
        <c:delete val="0"/>
        <c:axPos val="l"/>
        <c:majorGridlines/>
        <c:title>
          <c:tx>
            <c:rich>
              <a:bodyPr/>
              <a:lstStyle/>
              <a:p>
                <a:pPr>
                  <a:defRPr/>
                </a:pPr>
                <a:r>
                  <a:rPr lang="en-US" sz="1400"/>
                  <a:t>Days</a:t>
                </a:r>
                <a:r>
                  <a:rPr lang="en-US" sz="1400" baseline="0"/>
                  <a:t> to breakeven</a:t>
                </a:r>
                <a:endParaRPr lang="en-US" sz="1400"/>
              </a:p>
            </c:rich>
          </c:tx>
          <c:layout>
            <c:manualLayout>
              <c:xMode val="edge"/>
              <c:yMode val="edge"/>
              <c:x val="1.3250515870231501E-2"/>
              <c:y val="0.30790596488028998"/>
            </c:manualLayout>
          </c:layout>
          <c:overlay val="0"/>
        </c:title>
        <c:numFmt formatCode="0.0" sourceLinked="1"/>
        <c:majorTickMark val="none"/>
        <c:minorTickMark val="none"/>
        <c:tickLblPos val="nextTo"/>
        <c:crossAx val="545316992"/>
        <c:crossesAt val="1"/>
        <c:crossBetween val="midCat"/>
      </c:valAx>
      <c:spPr>
        <a:solidFill>
          <a:srgbClr val="92D050">
            <a:alpha val="30000"/>
          </a:srgbClr>
        </a:solidFill>
      </c:spPr>
    </c:plotArea>
    <c:plotVisOnly val="1"/>
    <c:dispBlanksAs val="zero"/>
    <c:showDLblsOverMax val="0"/>
  </c:chart>
  <c:spPr>
    <a:solidFill>
      <a:schemeClr val="bg1"/>
    </a:solidFill>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1919921953676"/>
          <c:y val="9.8714358494085205E-2"/>
          <c:w val="0.80257813472446204"/>
          <c:h val="0.76729429593107601"/>
        </c:manualLayout>
      </c:layout>
      <c:areaChart>
        <c:grouping val="standard"/>
        <c:varyColors val="0"/>
        <c:ser>
          <c:idx val="0"/>
          <c:order val="0"/>
          <c:tx>
            <c:strRef>
              <c:f>'Model for callused vs URC'!$BS$122</c:f>
              <c:strCache>
                <c:ptCount val="1"/>
                <c:pt idx="0">
                  <c:v>Geranium Survivor URC Dummen  104-ct liner</c:v>
                </c:pt>
              </c:strCache>
            </c:strRef>
          </c:tx>
          <c:spPr>
            <a:solidFill>
              <a:srgbClr val="FF0000">
                <a:alpha val="18000"/>
              </a:srgbClr>
            </a:solidFill>
            <a:ln w="31750">
              <a:solidFill>
                <a:srgbClr val="FF0000"/>
              </a:solidFill>
            </a:ln>
          </c:spPr>
          <c:cat>
            <c:numRef>
              <c:f>'Model for callused vs URC'!$C$123:$C$136</c:f>
              <c:numCache>
                <c:formatCode>0%</c:formatCode>
                <c:ptCount val="14"/>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numCache>
            </c:numRef>
          </c:cat>
          <c:val>
            <c:numRef>
              <c:f>'Model for callused vs URC'!$BS$123:$BS$136</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0CF0-46FE-84F6-DD4E25C9EDB7}"/>
            </c:ext>
          </c:extLst>
        </c:ser>
        <c:dLbls>
          <c:showLegendKey val="0"/>
          <c:showVal val="0"/>
          <c:showCatName val="0"/>
          <c:showSerName val="0"/>
          <c:showPercent val="0"/>
          <c:showBubbleSize val="0"/>
        </c:dLbls>
        <c:axId val="178489280"/>
        <c:axId val="-358321344"/>
      </c:areaChart>
      <c:catAx>
        <c:axId val="178489280"/>
        <c:scaling>
          <c:orientation val="minMax"/>
        </c:scaling>
        <c:delete val="0"/>
        <c:axPos val="b"/>
        <c:majorGridlines>
          <c:spPr>
            <a:ln>
              <a:gradFill>
                <a:gsLst>
                  <a:gs pos="0">
                    <a:schemeClr val="accent1">
                      <a:tint val="66000"/>
                      <a:satMod val="160000"/>
                    </a:schemeClr>
                  </a:gs>
                  <a:gs pos="52000">
                    <a:schemeClr val="accent1">
                      <a:tint val="44500"/>
                      <a:satMod val="160000"/>
                    </a:schemeClr>
                  </a:gs>
                  <a:gs pos="100000">
                    <a:schemeClr val="accent1">
                      <a:tint val="23500"/>
                      <a:satMod val="160000"/>
                    </a:schemeClr>
                  </a:gs>
                </a:gsLst>
                <a:lin ang="5400000" scaled="0"/>
              </a:gradFill>
            </a:ln>
          </c:spPr>
        </c:majorGridlines>
        <c:numFmt formatCode="0%" sourceLinked="1"/>
        <c:majorTickMark val="none"/>
        <c:minorTickMark val="none"/>
        <c:tickLblPos val="nextTo"/>
        <c:crossAx val="-358321344"/>
        <c:crosses val="autoZero"/>
        <c:auto val="1"/>
        <c:lblAlgn val="ctr"/>
        <c:lblOffset val="0"/>
        <c:noMultiLvlLbl val="0"/>
      </c:catAx>
      <c:valAx>
        <c:axId val="-358321344"/>
        <c:scaling>
          <c:orientation val="minMax"/>
          <c:min val="0"/>
        </c:scaling>
        <c:delete val="0"/>
        <c:axPos val="l"/>
        <c:majorGridlines/>
        <c:title>
          <c:tx>
            <c:rich>
              <a:bodyPr/>
              <a:lstStyle/>
              <a:p>
                <a:pPr>
                  <a:defRPr/>
                </a:pPr>
                <a:r>
                  <a:rPr lang="en-US" sz="1400"/>
                  <a:t>Days</a:t>
                </a:r>
                <a:r>
                  <a:rPr lang="en-US" sz="1400" baseline="0"/>
                  <a:t> to breakeven</a:t>
                </a:r>
                <a:endParaRPr lang="en-US" sz="1400"/>
              </a:p>
            </c:rich>
          </c:tx>
          <c:layout>
            <c:manualLayout>
              <c:xMode val="edge"/>
              <c:yMode val="edge"/>
              <c:x val="1.3250515870231501E-2"/>
              <c:y val="0.30790596488028998"/>
            </c:manualLayout>
          </c:layout>
          <c:overlay val="0"/>
        </c:title>
        <c:numFmt formatCode="0.0" sourceLinked="1"/>
        <c:majorTickMark val="none"/>
        <c:minorTickMark val="none"/>
        <c:tickLblPos val="nextTo"/>
        <c:crossAx val="178489280"/>
        <c:crossesAt val="1"/>
        <c:crossBetween val="midCat"/>
      </c:valAx>
      <c:spPr>
        <a:solidFill>
          <a:srgbClr val="92D050">
            <a:alpha val="30000"/>
          </a:srgbClr>
        </a:solidFill>
      </c:spPr>
    </c:plotArea>
    <c:plotVisOnly val="1"/>
    <c:dispBlanksAs val="zero"/>
    <c:showDLblsOverMax val="0"/>
  </c:chart>
  <c:spPr>
    <a:solidFill>
      <a:schemeClr val="bg1"/>
    </a:solidFill>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1066800</xdr:colOff>
      <xdr:row>1</xdr:row>
      <xdr:rowOff>38100</xdr:rowOff>
    </xdr:from>
    <xdr:to>
      <xdr:col>5</xdr:col>
      <xdr:colOff>2676525</xdr:colOff>
      <xdr:row>2</xdr:row>
      <xdr:rowOff>127159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6543675" y="180975"/>
          <a:ext cx="1609725" cy="241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762000</xdr:colOff>
      <xdr:row>1</xdr:row>
      <xdr:rowOff>38100</xdr:rowOff>
    </xdr:from>
    <xdr:to>
      <xdr:col>6</xdr:col>
      <xdr:colOff>9525</xdr:colOff>
      <xdr:row>2</xdr:row>
      <xdr:rowOff>127159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6543675" y="180975"/>
          <a:ext cx="1609725" cy="241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1491615</xdr:colOff>
      <xdr:row>25</xdr:row>
      <xdr:rowOff>139065</xdr:rowOff>
    </xdr:from>
    <xdr:to>
      <xdr:col>7</xdr:col>
      <xdr:colOff>203835</xdr:colOff>
      <xdr:row>47</xdr:row>
      <xdr:rowOff>32385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180975</xdr:colOff>
      <xdr:row>2</xdr:row>
      <xdr:rowOff>28575</xdr:rowOff>
    </xdr:from>
    <xdr:to>
      <xdr:col>9</xdr:col>
      <xdr:colOff>571500</xdr:colOff>
      <xdr:row>3</xdr:row>
      <xdr:rowOff>127159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val="0"/>
            </a:ext>
          </a:extLst>
        </a:blip>
        <a:stretch>
          <a:fillRect/>
        </a:stretch>
      </xdr:blipFill>
      <xdr:spPr>
        <a:xfrm>
          <a:off x="6724650" y="171450"/>
          <a:ext cx="1609725" cy="2414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542925</xdr:colOff>
      <xdr:row>17</xdr:row>
      <xdr:rowOff>42862</xdr:rowOff>
    </xdr:from>
    <xdr:to>
      <xdr:col>17</xdr:col>
      <xdr:colOff>247650</xdr:colOff>
      <xdr:row>34</xdr:row>
      <xdr:rowOff>33337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0</xdr:rowOff>
    </xdr:from>
    <xdr:to>
      <xdr:col>9</xdr:col>
      <xdr:colOff>0</xdr:colOff>
      <xdr:row>4</xdr:row>
      <xdr:rowOff>152400</xdr:rowOff>
    </xdr:to>
    <xdr:sp macro="" textlink="">
      <xdr:nvSpPr>
        <xdr:cNvPr id="2" name="Text Box 14">
          <a:extLst>
            <a:ext uri="{FF2B5EF4-FFF2-40B4-BE49-F238E27FC236}">
              <a16:creationId xmlns:a16="http://schemas.microsoft.com/office/drawing/2014/main" id="{00000000-0008-0000-0500-000002000000}"/>
            </a:ext>
          </a:extLst>
        </xdr:cNvPr>
        <xdr:cNvSpPr txBox="1">
          <a:spLocks noChangeArrowheads="1"/>
        </xdr:cNvSpPr>
      </xdr:nvSpPr>
      <xdr:spPr bwMode="auto">
        <a:xfrm>
          <a:off x="171450" y="0"/>
          <a:ext cx="10734675" cy="885825"/>
        </a:xfrm>
        <a:prstGeom prst="rect">
          <a:avLst/>
        </a:prstGeom>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42" mc:Ignorable="a14" a14:legacySpreadsheetColorIndex="18">
                <a:gamma/>
                <a:shade val="51373"/>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FFFFFF"/>
              </a:solidFill>
              <a:latin typeface="Arial"/>
              <a:cs typeface="Arial"/>
            </a:rPr>
            <a:t>Rooted Liner Budget</a:t>
          </a:r>
          <a:endParaRPr lang="en-US" sz="1000" b="1" i="0" u="none" strike="noStrike" baseline="0">
            <a:solidFill>
              <a:srgbClr val="FFFFFF"/>
            </a:solidFill>
            <a:latin typeface="Arial"/>
            <a:cs typeface="Arial"/>
          </a:endParaRPr>
        </a:p>
        <a:p>
          <a:pPr algn="l" rtl="0">
            <a:defRPr sz="1000"/>
          </a:pPr>
          <a:endParaRPr lang="en-US" sz="1000" b="1" i="0" u="none" strike="noStrike" baseline="0">
            <a:solidFill>
              <a:srgbClr val="FFFFFF"/>
            </a:solidFill>
            <a:latin typeface="Arial"/>
            <a:cs typeface="Arial"/>
          </a:endParaRPr>
        </a:p>
        <a:p>
          <a:pPr algn="l" rtl="0">
            <a:defRPr sz="1000"/>
          </a:pPr>
          <a:endParaRPr lang="en-US" sz="1000" b="1" i="0" u="none" strike="noStrike" baseline="0">
            <a:solidFill>
              <a:srgbClr val="FFFFFF"/>
            </a:solidFill>
            <a:latin typeface="Arial"/>
            <a:cs typeface="Arial"/>
          </a:endParaRPr>
        </a:p>
        <a:p>
          <a:pPr algn="l" rtl="0">
            <a:defRPr sz="1000"/>
          </a:pPr>
          <a:r>
            <a:rPr lang="en-US" sz="1000" b="1" i="0" u="none" strike="noStrike" baseline="0">
              <a:solidFill>
                <a:srgbClr val="FFFFFF"/>
              </a:solidFill>
              <a:latin typeface="Arial"/>
              <a:cs typeface="Arial"/>
            </a:rPr>
            <a:t>Copyright Paul Fisher, University of Florida, 2013</a:t>
          </a:r>
        </a:p>
        <a:p>
          <a:pPr algn="l" rtl="0">
            <a:defRPr sz="1000"/>
          </a:pPr>
          <a:endParaRPr lang="en-US" sz="1000" b="1" i="0" u="none" strike="noStrike" baseline="0">
            <a:solidFill>
              <a:srgbClr val="FFFFFF"/>
            </a:solidFill>
            <a:latin typeface="Arial"/>
            <a:cs typeface="Arial"/>
          </a:endParaRPr>
        </a:p>
      </xdr:txBody>
    </xdr:sp>
    <xdr:clientData/>
  </xdr:twoCellAnchor>
  <xdr:twoCellAnchor editAs="oneCell">
    <xdr:from>
      <xdr:col>2</xdr:col>
      <xdr:colOff>2349165</xdr:colOff>
      <xdr:row>0</xdr:row>
      <xdr:rowOff>122271</xdr:rowOff>
    </xdr:from>
    <xdr:to>
      <xdr:col>2</xdr:col>
      <xdr:colOff>3623286</xdr:colOff>
      <xdr:row>2</xdr:row>
      <xdr:rowOff>152400</xdr:rowOff>
    </xdr:to>
    <xdr:pic>
      <xdr:nvPicPr>
        <xdr:cNvPr id="3" name="Picture 181" descr="UF_IFAS">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5615" y="122271"/>
          <a:ext cx="1274121" cy="401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1828800</xdr:colOff>
      <xdr:row>3</xdr:row>
      <xdr:rowOff>38101</xdr:rowOff>
    </xdr:from>
    <xdr:to>
      <xdr:col>3</xdr:col>
      <xdr:colOff>397150</xdr:colOff>
      <xdr:row>4</xdr:row>
      <xdr:rowOff>102856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0" y="590551"/>
          <a:ext cx="2311675" cy="245730"/>
        </a:xfrm>
        <a:prstGeom prst="rect">
          <a:avLst/>
        </a:prstGeom>
      </xdr:spPr>
    </xdr:pic>
    <xdr:clientData/>
  </xdr:twoCellAnchor>
  <xdr:twoCellAnchor>
    <xdr:from>
      <xdr:col>2</xdr:col>
      <xdr:colOff>3226781</xdr:colOff>
      <xdr:row>151</xdr:row>
      <xdr:rowOff>19543</xdr:rowOff>
    </xdr:from>
    <xdr:to>
      <xdr:col>34</xdr:col>
      <xdr:colOff>270820</xdr:colOff>
      <xdr:row>179</xdr:row>
      <xdr:rowOff>134372</xdr:rowOff>
    </xdr:to>
    <xdr:graphicFrame macro="">
      <xdr:nvGraphicFramePr>
        <xdr:cNvPr id="10" name="Chart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748394</xdr:colOff>
      <xdr:row>148</xdr:row>
      <xdr:rowOff>7560</xdr:rowOff>
    </xdr:from>
    <xdr:to>
      <xdr:col>40</xdr:col>
      <xdr:colOff>494394</xdr:colOff>
      <xdr:row>176</xdr:row>
      <xdr:rowOff>114451</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570177</xdr:colOff>
      <xdr:row>143</xdr:row>
      <xdr:rowOff>64822</xdr:rowOff>
    </xdr:from>
    <xdr:to>
      <xdr:col>62</xdr:col>
      <xdr:colOff>755387</xdr:colOff>
      <xdr:row>172</xdr:row>
      <xdr:rowOff>12962</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31749</xdr:colOff>
      <xdr:row>179</xdr:row>
      <xdr:rowOff>105833</xdr:rowOff>
    </xdr:from>
    <xdr:to>
      <xdr:col>64</xdr:col>
      <xdr:colOff>216959</xdr:colOff>
      <xdr:row>204</xdr:row>
      <xdr:rowOff>32807</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0.39268</cdr:x>
      <cdr:y>0.82343</cdr:y>
    </cdr:from>
    <cdr:to>
      <cdr:x>0.64527</cdr:x>
      <cdr:y>0.87317</cdr:y>
    </cdr:to>
    <cdr:sp macro="" textlink="">
      <cdr:nvSpPr>
        <cdr:cNvPr id="2" name="TextBox 1"/>
        <cdr:cNvSpPr txBox="1"/>
      </cdr:nvSpPr>
      <cdr:spPr>
        <a:xfrm xmlns:a="http://schemas.openxmlformats.org/drawingml/2006/main">
          <a:off x="3010959" y="3504141"/>
          <a:ext cx="1936750"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0.21081</cdr:x>
      <cdr:y>0.91978</cdr:y>
    </cdr:from>
    <cdr:to>
      <cdr:x>0.7889</cdr:x>
      <cdr:y>0.9919</cdr:y>
    </cdr:to>
    <cdr:sp macro="" textlink="">
      <cdr:nvSpPr>
        <cdr:cNvPr id="3" name="TextBox 2"/>
        <cdr:cNvSpPr txBox="1"/>
      </cdr:nvSpPr>
      <cdr:spPr>
        <a:xfrm xmlns:a="http://schemas.openxmlformats.org/drawingml/2006/main">
          <a:off x="1627566" y="4307722"/>
          <a:ext cx="4463143" cy="337769"/>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400" b="1"/>
            <a:t>% reduction in shrinkage using callused v URC</a:t>
          </a:r>
        </a:p>
      </cdr:txBody>
    </cdr:sp>
  </cdr:relSizeAnchor>
</c:userShapes>
</file>

<file path=xl/drawings/drawing7.xml><?xml version="1.0" encoding="utf-8"?>
<c:userShapes xmlns:c="http://schemas.openxmlformats.org/drawingml/2006/chart">
  <cdr:relSizeAnchor xmlns:cdr="http://schemas.openxmlformats.org/drawingml/2006/chartDrawing">
    <cdr:from>
      <cdr:x>0.39268</cdr:x>
      <cdr:y>0.82343</cdr:y>
    </cdr:from>
    <cdr:to>
      <cdr:x>0.64527</cdr:x>
      <cdr:y>0.87317</cdr:y>
    </cdr:to>
    <cdr:sp macro="" textlink="">
      <cdr:nvSpPr>
        <cdr:cNvPr id="2" name="TextBox 1"/>
        <cdr:cNvSpPr txBox="1"/>
      </cdr:nvSpPr>
      <cdr:spPr>
        <a:xfrm xmlns:a="http://schemas.openxmlformats.org/drawingml/2006/main">
          <a:off x="3010959" y="3504141"/>
          <a:ext cx="1936750"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0.39094</cdr:x>
      <cdr:y>0.91978</cdr:y>
    </cdr:from>
    <cdr:to>
      <cdr:x>0.64353</cdr:x>
      <cdr:y>0.9919</cdr:y>
    </cdr:to>
    <cdr:sp macro="" textlink="">
      <cdr:nvSpPr>
        <cdr:cNvPr id="3" name="TextBox 2"/>
        <cdr:cNvSpPr txBox="1"/>
      </cdr:nvSpPr>
      <cdr:spPr>
        <a:xfrm xmlns:a="http://schemas.openxmlformats.org/drawingml/2006/main">
          <a:off x="3287200" y="4644238"/>
          <a:ext cx="2123875" cy="36416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400" b="1"/>
            <a:t>Shrinkage to breakeven</a:t>
          </a:r>
        </a:p>
      </cdr:txBody>
    </cdr:sp>
  </cdr:relSizeAnchor>
</c:userShapes>
</file>

<file path=xl/drawings/drawing8.xml><?xml version="1.0" encoding="utf-8"?>
<c:userShapes xmlns:c="http://schemas.openxmlformats.org/drawingml/2006/chart">
  <cdr:relSizeAnchor xmlns:cdr="http://schemas.openxmlformats.org/drawingml/2006/chartDrawing">
    <cdr:from>
      <cdr:x>0.39268</cdr:x>
      <cdr:y>0.82343</cdr:y>
    </cdr:from>
    <cdr:to>
      <cdr:x>0.64527</cdr:x>
      <cdr:y>0.87317</cdr:y>
    </cdr:to>
    <cdr:sp macro="" textlink="">
      <cdr:nvSpPr>
        <cdr:cNvPr id="2" name="TextBox 1"/>
        <cdr:cNvSpPr txBox="1"/>
      </cdr:nvSpPr>
      <cdr:spPr>
        <a:xfrm xmlns:a="http://schemas.openxmlformats.org/drawingml/2006/main">
          <a:off x="3010959" y="3504141"/>
          <a:ext cx="1936750"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0.39094</cdr:x>
      <cdr:y>0.91978</cdr:y>
    </cdr:from>
    <cdr:to>
      <cdr:x>0.64353</cdr:x>
      <cdr:y>0.9919</cdr:y>
    </cdr:to>
    <cdr:sp macro="" textlink="">
      <cdr:nvSpPr>
        <cdr:cNvPr id="3" name="TextBox 2"/>
        <cdr:cNvSpPr txBox="1"/>
      </cdr:nvSpPr>
      <cdr:spPr>
        <a:xfrm xmlns:a="http://schemas.openxmlformats.org/drawingml/2006/main">
          <a:off x="3287200" y="4644238"/>
          <a:ext cx="2123875" cy="36416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400" b="1"/>
            <a:t>Shrinkage to breakeven</a:t>
          </a:r>
        </a:p>
      </cdr:txBody>
    </cdr:sp>
  </cdr:relSizeAnchor>
</c:userShapes>
</file>

<file path=xl/drawings/drawing9.xml><?xml version="1.0" encoding="utf-8"?>
<c:userShapes xmlns:c="http://schemas.openxmlformats.org/drawingml/2006/chart">
  <cdr:relSizeAnchor xmlns:cdr="http://schemas.openxmlformats.org/drawingml/2006/chartDrawing">
    <cdr:from>
      <cdr:x>0.39268</cdr:x>
      <cdr:y>0.82343</cdr:y>
    </cdr:from>
    <cdr:to>
      <cdr:x>0.64527</cdr:x>
      <cdr:y>0.87317</cdr:y>
    </cdr:to>
    <cdr:sp macro="" textlink="">
      <cdr:nvSpPr>
        <cdr:cNvPr id="2" name="TextBox 1"/>
        <cdr:cNvSpPr txBox="1"/>
      </cdr:nvSpPr>
      <cdr:spPr>
        <a:xfrm xmlns:a="http://schemas.openxmlformats.org/drawingml/2006/main">
          <a:off x="3010959" y="3504141"/>
          <a:ext cx="1936750"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0.39094</cdr:x>
      <cdr:y>0.91978</cdr:y>
    </cdr:from>
    <cdr:to>
      <cdr:x>0.64353</cdr:x>
      <cdr:y>0.9919</cdr:y>
    </cdr:to>
    <cdr:sp macro="" textlink="">
      <cdr:nvSpPr>
        <cdr:cNvPr id="3" name="TextBox 2"/>
        <cdr:cNvSpPr txBox="1"/>
      </cdr:nvSpPr>
      <cdr:spPr>
        <a:xfrm xmlns:a="http://schemas.openxmlformats.org/drawingml/2006/main">
          <a:off x="3287200" y="4644238"/>
          <a:ext cx="2123875" cy="36416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400" b="1"/>
            <a:t>Shrinkage to breakeven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2:H29"/>
  <sheetViews>
    <sheetView showGridLines="0" tabSelected="1" topLeftCell="A8" zoomScale="180" zoomScaleNormal="100" zoomScalePageLayoutView="80" workbookViewId="0">
      <selection activeCell="D13" sqref="D13"/>
    </sheetView>
  </sheetViews>
  <sheetFormatPr baseColWidth="10" defaultColWidth="9.1640625" defaultRowHeight="11"/>
  <cols>
    <col min="1" max="1" width="2.6640625" style="267" customWidth="1"/>
    <col min="2" max="2" width="30.83203125" style="267" customWidth="1"/>
    <col min="3" max="4" width="12.33203125" style="267" customWidth="1"/>
    <col min="5" max="5" width="14" style="267" customWidth="1"/>
    <col min="6" max="6" width="40.83203125" style="269" customWidth="1"/>
    <col min="7" max="7" width="11.6640625" style="269" customWidth="1"/>
    <col min="8" max="16384" width="9.1640625" style="267"/>
  </cols>
  <sheetData>
    <row r="2" spans="1:7" ht="12">
      <c r="B2" s="268" t="s">
        <v>257</v>
      </c>
    </row>
    <row r="3" spans="1:7">
      <c r="B3" s="267" t="s">
        <v>256</v>
      </c>
    </row>
    <row r="4" spans="1:7">
      <c r="B4" s="270" t="s">
        <v>255</v>
      </c>
    </row>
    <row r="6" spans="1:7" s="272" customFormat="1" ht="12" thickBot="1">
      <c r="A6" s="271"/>
      <c r="F6" s="273"/>
      <c r="G6" s="273"/>
    </row>
    <row r="7" spans="1:7" ht="22">
      <c r="B7" s="290"/>
      <c r="C7" s="291" t="s">
        <v>80</v>
      </c>
      <c r="D7" s="291" t="s">
        <v>222</v>
      </c>
      <c r="E7" s="291" t="s">
        <v>238</v>
      </c>
      <c r="F7" s="292" t="s">
        <v>175</v>
      </c>
      <c r="G7" s="271"/>
    </row>
    <row r="8" spans="1:7">
      <c r="B8" s="293" t="s">
        <v>219</v>
      </c>
      <c r="C8" s="281">
        <v>11</v>
      </c>
      <c r="D8" s="281">
        <f>C8</f>
        <v>11</v>
      </c>
      <c r="E8" s="281"/>
      <c r="F8" s="294"/>
      <c r="G8" s="274"/>
    </row>
    <row r="9" spans="1:7">
      <c r="B9" s="293" t="s">
        <v>220</v>
      </c>
      <c r="C9" s="281">
        <v>22</v>
      </c>
      <c r="D9" s="281">
        <f>C9</f>
        <v>22</v>
      </c>
      <c r="E9" s="281"/>
      <c r="F9" s="294"/>
      <c r="G9" s="274"/>
    </row>
    <row r="10" spans="1:7">
      <c r="B10" s="293" t="s">
        <v>224</v>
      </c>
      <c r="C10" s="302">
        <f>C8*C9/144</f>
        <v>1.6805555555555556</v>
      </c>
      <c r="D10" s="302">
        <f>D8*D9/144</f>
        <v>1.6805555555555556</v>
      </c>
      <c r="E10" s="281"/>
      <c r="F10" s="294"/>
      <c r="G10" s="274"/>
    </row>
    <row r="11" spans="1:7">
      <c r="B11" s="293" t="s">
        <v>232</v>
      </c>
      <c r="C11" s="280">
        <f>D11</f>
        <v>102</v>
      </c>
      <c r="D11" s="281">
        <v>102</v>
      </c>
      <c r="E11" s="281"/>
      <c r="F11" s="294"/>
      <c r="G11" s="274"/>
    </row>
    <row r="12" spans="1:7">
      <c r="B12" s="293" t="s">
        <v>230</v>
      </c>
      <c r="C12" s="283">
        <v>0.34</v>
      </c>
      <c r="D12" s="283">
        <v>0.44</v>
      </c>
      <c r="E12" s="284">
        <f>D12-C12</f>
        <v>9.9999999999999978E-2</v>
      </c>
      <c r="F12" s="318" t="s">
        <v>234</v>
      </c>
      <c r="G12" s="274"/>
    </row>
    <row r="13" spans="1:7" s="271" customFormat="1">
      <c r="B13" s="293" t="s">
        <v>231</v>
      </c>
      <c r="C13" s="284">
        <f>C12*C11</f>
        <v>34.68</v>
      </c>
      <c r="D13" s="284">
        <f>D12*D11</f>
        <v>44.88</v>
      </c>
      <c r="E13" s="284">
        <f>D13-C13</f>
        <v>10.200000000000003</v>
      </c>
      <c r="F13" s="318"/>
      <c r="G13" s="274"/>
    </row>
    <row r="14" spans="1:7" s="271" customFormat="1">
      <c r="B14" s="293" t="s">
        <v>247</v>
      </c>
      <c r="C14" s="285">
        <v>5</v>
      </c>
      <c r="D14" s="285">
        <v>4</v>
      </c>
      <c r="E14" s="286">
        <f>D14-C14</f>
        <v>-1</v>
      </c>
      <c r="F14" s="295" t="s">
        <v>233</v>
      </c>
      <c r="G14" s="274"/>
    </row>
    <row r="15" spans="1:7" s="271" customFormat="1">
      <c r="B15" s="296" t="s">
        <v>223</v>
      </c>
      <c r="C15" s="286">
        <f>C14*C10</f>
        <v>8.4027777777777786</v>
      </c>
      <c r="D15" s="286">
        <f>D14*D10</f>
        <v>6.7222222222222223</v>
      </c>
      <c r="E15" s="286">
        <f>D15-C15</f>
        <v>-1.6805555555555562</v>
      </c>
      <c r="F15" s="295" t="s">
        <v>237</v>
      </c>
      <c r="G15" s="274"/>
    </row>
    <row r="16" spans="1:7" s="271" customFormat="1">
      <c r="B16" s="293" t="s">
        <v>205</v>
      </c>
      <c r="C16" s="283">
        <v>0.3</v>
      </c>
      <c r="D16" s="284">
        <f>C16</f>
        <v>0.3</v>
      </c>
      <c r="E16" s="284"/>
      <c r="F16" s="295" t="s">
        <v>239</v>
      </c>
      <c r="G16" s="274"/>
    </row>
    <row r="17" spans="1:8" s="271" customFormat="1" ht="22">
      <c r="B17" s="293" t="s">
        <v>244</v>
      </c>
      <c r="C17" s="284">
        <f>C15*C16</f>
        <v>2.5208333333333335</v>
      </c>
      <c r="D17" s="284">
        <f>D15*D16</f>
        <v>2.0166666666666666</v>
      </c>
      <c r="E17" s="284">
        <f>D17-C17</f>
        <v>-0.50416666666666687</v>
      </c>
      <c r="F17" s="295" t="s">
        <v>235</v>
      </c>
      <c r="G17" s="274"/>
    </row>
    <row r="18" spans="1:8" s="271" customFormat="1" ht="22">
      <c r="B18" s="293" t="s">
        <v>221</v>
      </c>
      <c r="C18" s="283">
        <v>3.98</v>
      </c>
      <c r="D18" s="284">
        <f>C18</f>
        <v>3.98</v>
      </c>
      <c r="E18" s="284"/>
      <c r="F18" s="295" t="s">
        <v>240</v>
      </c>
      <c r="G18" s="274"/>
    </row>
    <row r="19" spans="1:8" s="271" customFormat="1" ht="22">
      <c r="B19" s="293" t="s">
        <v>225</v>
      </c>
      <c r="C19" s="284">
        <f>C13+C17+C18</f>
        <v>41.180833333333332</v>
      </c>
      <c r="D19" s="284">
        <f>D13+D17+D18</f>
        <v>50.876666666666665</v>
      </c>
      <c r="E19" s="284"/>
      <c r="F19" s="297"/>
      <c r="G19" s="274"/>
    </row>
    <row r="20" spans="1:8" s="271" customFormat="1">
      <c r="B20" s="293" t="s">
        <v>227</v>
      </c>
      <c r="C20" s="303">
        <v>4.5400000000000003E-2</v>
      </c>
      <c r="D20" s="303">
        <v>6.7000000000000002E-3</v>
      </c>
      <c r="E20" s="304">
        <f>D20-C20</f>
        <v>-3.8700000000000005E-2</v>
      </c>
      <c r="F20" s="295" t="s">
        <v>236</v>
      </c>
      <c r="G20" s="274"/>
    </row>
    <row r="21" spans="1:8" s="271" customFormat="1">
      <c r="B21" s="293" t="s">
        <v>226</v>
      </c>
      <c r="C21" s="284">
        <f>C20 / (100% - C20)*C19</f>
        <v>1.9585269571897479</v>
      </c>
      <c r="D21" s="284">
        <f>D20 / (100% - D20)*D19</f>
        <v>0.34317292526594856</v>
      </c>
      <c r="E21" s="284">
        <f t="shared" ref="E21:E22" si="0">D21-C21</f>
        <v>-1.6153540319237993</v>
      </c>
      <c r="F21" s="318" t="s">
        <v>229</v>
      </c>
      <c r="G21" s="274"/>
    </row>
    <row r="22" spans="1:8" s="271" customFormat="1">
      <c r="A22" s="275"/>
      <c r="B22" s="293" t="s">
        <v>228</v>
      </c>
      <c r="C22" s="284">
        <f>C19+C21</f>
        <v>43.139360290523079</v>
      </c>
      <c r="D22" s="284">
        <f>D19+D21</f>
        <v>51.219839591932612</v>
      </c>
      <c r="E22" s="284">
        <f t="shared" si="0"/>
        <v>8.0804793014095324</v>
      </c>
      <c r="F22" s="318"/>
      <c r="G22" s="274"/>
    </row>
    <row r="23" spans="1:8" s="271" customFormat="1">
      <c r="A23" s="275"/>
      <c r="B23" s="293" t="s">
        <v>242</v>
      </c>
      <c r="C23" s="283">
        <v>0.56999999999999995</v>
      </c>
      <c r="D23" s="284">
        <f>C23</f>
        <v>0.56999999999999995</v>
      </c>
      <c r="E23" s="284"/>
      <c r="F23" s="295" t="s">
        <v>245</v>
      </c>
      <c r="G23" s="274"/>
    </row>
    <row r="24" spans="1:8" s="271" customFormat="1">
      <c r="A24" s="275"/>
      <c r="B24" s="293" t="s">
        <v>241</v>
      </c>
      <c r="C24" s="284">
        <f>C23*C11</f>
        <v>58.139999999999993</v>
      </c>
      <c r="D24" s="284">
        <f>D23*D11</f>
        <v>58.139999999999993</v>
      </c>
      <c r="E24" s="284"/>
      <c r="F24" s="295"/>
      <c r="G24" s="274"/>
    </row>
    <row r="25" spans="1:8" s="271" customFormat="1">
      <c r="A25" s="275"/>
      <c r="B25" s="293" t="s">
        <v>243</v>
      </c>
      <c r="C25" s="284">
        <f>C24-C22</f>
        <v>15.000639709476914</v>
      </c>
      <c r="D25" s="284">
        <f>D24-D22</f>
        <v>6.9201604080673818</v>
      </c>
      <c r="E25" s="284">
        <f t="shared" ref="E25" si="1">D25-C25</f>
        <v>-8.0804793014095324</v>
      </c>
      <c r="F25" s="295"/>
      <c r="G25" s="274"/>
    </row>
    <row r="26" spans="1:8" s="271" customFormat="1" ht="12" thickBot="1">
      <c r="A26" s="275"/>
      <c r="B26" s="305" t="s">
        <v>246</v>
      </c>
      <c r="C26" s="306">
        <f>C25/C15</f>
        <v>1.7852000976567566</v>
      </c>
      <c r="D26" s="306">
        <f>D25/D15</f>
        <v>1.029445349960437</v>
      </c>
      <c r="E26" s="306"/>
      <c r="F26" s="301"/>
      <c r="G26" s="274"/>
    </row>
    <row r="27" spans="1:8" s="269" customFormat="1">
      <c r="A27" s="276"/>
      <c r="B27" s="276"/>
      <c r="C27" s="276"/>
      <c r="D27" s="276"/>
      <c r="E27" s="276"/>
      <c r="H27" s="267"/>
    </row>
    <row r="28" spans="1:8" s="269" customFormat="1">
      <c r="A28" s="276"/>
      <c r="B28" s="276"/>
      <c r="C28" s="276"/>
      <c r="D28" s="276"/>
      <c r="E28" s="276"/>
      <c r="H28" s="267"/>
    </row>
    <row r="29" spans="1:8" s="269" customFormat="1">
      <c r="A29" s="276"/>
      <c r="B29" s="276"/>
      <c r="C29" s="276"/>
      <c r="D29" s="276"/>
      <c r="E29" s="276"/>
      <c r="H29" s="267"/>
    </row>
  </sheetData>
  <sheetProtection sheet="1" objects="1" scenarios="1"/>
  <mergeCells count="2">
    <mergeCell ref="F12:F13"/>
    <mergeCell ref="F21:F2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2:H28"/>
  <sheetViews>
    <sheetView showGridLines="0" zoomScaleNormal="100" zoomScalePageLayoutView="80" workbookViewId="0">
      <selection activeCell="C8" sqref="C8"/>
    </sheetView>
  </sheetViews>
  <sheetFormatPr baseColWidth="10" defaultColWidth="9.1640625" defaultRowHeight="11"/>
  <cols>
    <col min="1" max="1" width="2.6640625" style="267" customWidth="1"/>
    <col min="2" max="2" width="39.33203125" style="267" customWidth="1"/>
    <col min="3" max="4" width="12.33203125" style="267" customWidth="1"/>
    <col min="5" max="5" width="13.83203125" style="267" customWidth="1"/>
    <col min="6" max="6" width="35.5" style="269" customWidth="1"/>
    <col min="7" max="7" width="11.6640625" style="269" customWidth="1"/>
    <col min="8" max="16384" width="9.1640625" style="267"/>
  </cols>
  <sheetData>
    <row r="2" spans="1:7" ht="12">
      <c r="B2" s="268" t="s">
        <v>259</v>
      </c>
    </row>
    <row r="3" spans="1:7">
      <c r="B3" s="270" t="s">
        <v>255</v>
      </c>
    </row>
    <row r="4" spans="1:7">
      <c r="B4" s="267" t="s">
        <v>256</v>
      </c>
    </row>
    <row r="6" spans="1:7" s="272" customFormat="1" ht="12" thickBot="1">
      <c r="A6" s="271"/>
      <c r="F6" s="273"/>
      <c r="G6" s="273"/>
    </row>
    <row r="7" spans="1:7" ht="22">
      <c r="B7" s="290"/>
      <c r="C7" s="291" t="s">
        <v>91</v>
      </c>
      <c r="D7" s="291" t="s">
        <v>222</v>
      </c>
      <c r="E7" s="291" t="s">
        <v>254</v>
      </c>
      <c r="F7" s="292" t="s">
        <v>175</v>
      </c>
      <c r="G7" s="271"/>
    </row>
    <row r="8" spans="1:7">
      <c r="B8" s="293" t="s">
        <v>219</v>
      </c>
      <c r="C8" s="280">
        <v>6</v>
      </c>
      <c r="D8" s="281">
        <f>C8</f>
        <v>6</v>
      </c>
      <c r="E8" s="281"/>
      <c r="F8" s="294"/>
      <c r="G8" s="274"/>
    </row>
    <row r="9" spans="1:7">
      <c r="B9" s="293" t="s">
        <v>220</v>
      </c>
      <c r="C9" s="280">
        <v>6</v>
      </c>
      <c r="D9" s="281">
        <f>C9</f>
        <v>6</v>
      </c>
      <c r="E9" s="281"/>
      <c r="F9" s="294"/>
      <c r="G9" s="274"/>
    </row>
    <row r="10" spans="1:7">
      <c r="B10" s="293" t="s">
        <v>224</v>
      </c>
      <c r="C10" s="282">
        <f>C8*C9/144</f>
        <v>0.25</v>
      </c>
      <c r="D10" s="282">
        <f>C10</f>
        <v>0.25</v>
      </c>
      <c r="E10" s="281"/>
      <c r="F10" s="294"/>
      <c r="G10" s="274"/>
    </row>
    <row r="11" spans="1:7">
      <c r="B11" s="293" t="s">
        <v>232</v>
      </c>
      <c r="C11" s="280">
        <v>1</v>
      </c>
      <c r="D11" s="281">
        <f>C11</f>
        <v>1</v>
      </c>
      <c r="E11" s="281"/>
      <c r="F11" s="294"/>
      <c r="G11" s="274"/>
    </row>
    <row r="12" spans="1:7">
      <c r="B12" s="293" t="s">
        <v>230</v>
      </c>
      <c r="C12" s="283">
        <v>0.56999999999999995</v>
      </c>
      <c r="D12" s="283">
        <v>0.44</v>
      </c>
      <c r="E12" s="284">
        <f>D12-C12</f>
        <v>-0.12999999999999995</v>
      </c>
      <c r="F12" s="318" t="s">
        <v>250</v>
      </c>
      <c r="G12" s="274"/>
    </row>
    <row r="13" spans="1:7" s="271" customFormat="1">
      <c r="B13" s="293" t="s">
        <v>231</v>
      </c>
      <c r="C13" s="284">
        <f>C12*C11</f>
        <v>0.56999999999999995</v>
      </c>
      <c r="D13" s="284">
        <f>D12*D11</f>
        <v>0.44</v>
      </c>
      <c r="E13" s="284">
        <f>D13-C13</f>
        <v>-0.12999999999999995</v>
      </c>
      <c r="F13" s="318"/>
      <c r="G13" s="274"/>
    </row>
    <row r="14" spans="1:7" s="271" customFormat="1" ht="22">
      <c r="B14" s="293" t="s">
        <v>248</v>
      </c>
      <c r="C14" s="285">
        <v>5</v>
      </c>
      <c r="D14" s="285">
        <v>8</v>
      </c>
      <c r="E14" s="286">
        <f>D14-C14</f>
        <v>3</v>
      </c>
      <c r="F14" s="295" t="s">
        <v>253</v>
      </c>
      <c r="G14" s="274"/>
    </row>
    <row r="15" spans="1:7" s="271" customFormat="1">
      <c r="B15" s="296" t="s">
        <v>223</v>
      </c>
      <c r="C15" s="286">
        <f>C14*C10</f>
        <v>1.25</v>
      </c>
      <c r="D15" s="286">
        <f>D14*D10</f>
        <v>2</v>
      </c>
      <c r="E15" s="286">
        <f>D15-C15</f>
        <v>0.75</v>
      </c>
      <c r="F15" s="295" t="s">
        <v>237</v>
      </c>
      <c r="G15" s="274"/>
    </row>
    <row r="16" spans="1:7" s="271" customFormat="1">
      <c r="B16" s="293" t="s">
        <v>205</v>
      </c>
      <c r="C16" s="283">
        <v>0.3</v>
      </c>
      <c r="D16" s="284">
        <f>C16</f>
        <v>0.3</v>
      </c>
      <c r="E16" s="284"/>
      <c r="F16" s="295" t="s">
        <v>239</v>
      </c>
      <c r="G16" s="274"/>
    </row>
    <row r="17" spans="1:8" s="271" customFormat="1" ht="22">
      <c r="B17" s="293" t="s">
        <v>244</v>
      </c>
      <c r="C17" s="284">
        <f>C15*C16</f>
        <v>0.375</v>
      </c>
      <c r="D17" s="284">
        <f>D15*D16</f>
        <v>0.6</v>
      </c>
      <c r="E17" s="284">
        <f>D17-C17</f>
        <v>0.22499999999999998</v>
      </c>
      <c r="F17" s="295" t="s">
        <v>251</v>
      </c>
      <c r="G17" s="274"/>
    </row>
    <row r="18" spans="1:8" s="271" customFormat="1" ht="22">
      <c r="B18" s="293" t="s">
        <v>221</v>
      </c>
      <c r="C18" s="283">
        <v>0.24682393135766262</v>
      </c>
      <c r="D18" s="284">
        <f>C18</f>
        <v>0.24682393135766262</v>
      </c>
      <c r="E18" s="284"/>
      <c r="F18" s="295" t="s">
        <v>240</v>
      </c>
      <c r="G18" s="274"/>
    </row>
    <row r="19" spans="1:8" s="271" customFormat="1" ht="22">
      <c r="B19" s="293" t="s">
        <v>225</v>
      </c>
      <c r="C19" s="284">
        <f>C13+C17+C18</f>
        <v>1.1918239313576626</v>
      </c>
      <c r="D19" s="284">
        <f>D13+D17+D18</f>
        <v>1.2868239313576626</v>
      </c>
      <c r="E19" s="284"/>
      <c r="F19" s="297"/>
      <c r="G19" s="274"/>
    </row>
    <row r="20" spans="1:8" s="271" customFormat="1">
      <c r="B20" s="293" t="s">
        <v>227</v>
      </c>
      <c r="C20" s="287">
        <v>0</v>
      </c>
      <c r="D20" s="287">
        <v>5.0000000000000001E-3</v>
      </c>
      <c r="E20" s="288">
        <f>D20-C20</f>
        <v>5.0000000000000001E-3</v>
      </c>
      <c r="F20" s="295" t="s">
        <v>252</v>
      </c>
      <c r="G20" s="274"/>
    </row>
    <row r="21" spans="1:8" s="271" customFormat="1">
      <c r="B21" s="293" t="s">
        <v>226</v>
      </c>
      <c r="C21" s="284">
        <f>C20 / (100% - C20)*C19</f>
        <v>0</v>
      </c>
      <c r="D21" s="284">
        <f>D20 / (100% - D20)*D19</f>
        <v>6.4664519163701636E-3</v>
      </c>
      <c r="E21" s="284">
        <f t="shared" ref="E21:E22" si="0">D21-C21</f>
        <v>6.4664519163701636E-3</v>
      </c>
      <c r="F21" s="318" t="s">
        <v>229</v>
      </c>
      <c r="G21" s="274"/>
    </row>
    <row r="22" spans="1:8" s="271" customFormat="1">
      <c r="A22" s="275"/>
      <c r="B22" s="293" t="s">
        <v>228</v>
      </c>
      <c r="C22" s="284">
        <f>C19+C21</f>
        <v>1.1918239313576626</v>
      </c>
      <c r="D22" s="284">
        <f>D19+D21</f>
        <v>1.2932903832740328</v>
      </c>
      <c r="E22" s="284">
        <f t="shared" si="0"/>
        <v>0.10146645191637016</v>
      </c>
      <c r="F22" s="318"/>
      <c r="G22" s="274"/>
    </row>
    <row r="23" spans="1:8" s="271" customFormat="1">
      <c r="A23" s="275"/>
      <c r="B23" s="293" t="s">
        <v>241</v>
      </c>
      <c r="C23" s="283">
        <v>1.92</v>
      </c>
      <c r="D23" s="284">
        <f>C23</f>
        <v>1.92</v>
      </c>
      <c r="E23" s="284"/>
      <c r="F23" s="295" t="s">
        <v>249</v>
      </c>
      <c r="G23" s="274"/>
    </row>
    <row r="24" spans="1:8" s="271" customFormat="1">
      <c r="A24" s="275"/>
      <c r="B24" s="298" t="s">
        <v>243</v>
      </c>
      <c r="C24" s="289">
        <f>C23-C22</f>
        <v>0.7281760686423373</v>
      </c>
      <c r="D24" s="289">
        <f>D23-D22</f>
        <v>0.62670961672596714</v>
      </c>
      <c r="E24" s="289">
        <f t="shared" ref="E24" si="1">D24-C24</f>
        <v>-0.10146645191637016</v>
      </c>
      <c r="F24" s="295"/>
      <c r="G24" s="274"/>
    </row>
    <row r="25" spans="1:8" s="271" customFormat="1" ht="12" thickBot="1">
      <c r="A25" s="275"/>
      <c r="B25" s="299" t="s">
        <v>246</v>
      </c>
      <c r="C25" s="300">
        <f>C24/C15</f>
        <v>0.58254085491386987</v>
      </c>
      <c r="D25" s="300">
        <f>D24/D15</f>
        <v>0.31335480836298357</v>
      </c>
      <c r="E25" s="300"/>
      <c r="F25" s="301"/>
      <c r="G25" s="274"/>
    </row>
    <row r="26" spans="1:8" s="269" customFormat="1">
      <c r="A26" s="276"/>
      <c r="B26" s="276"/>
      <c r="C26" s="276"/>
      <c r="D26" s="276"/>
      <c r="E26" s="276"/>
      <c r="H26" s="267"/>
    </row>
    <row r="27" spans="1:8" s="269" customFormat="1">
      <c r="A27" s="276"/>
      <c r="B27" s="276"/>
      <c r="C27" s="276"/>
      <c r="D27" s="276"/>
      <c r="E27" s="276"/>
      <c r="H27" s="267"/>
    </row>
    <row r="28" spans="1:8" s="269" customFormat="1">
      <c r="A28" s="276"/>
      <c r="B28" s="276"/>
      <c r="C28" s="276"/>
      <c r="D28" s="276"/>
      <c r="E28" s="276"/>
      <c r="H28" s="267"/>
    </row>
  </sheetData>
  <sheetProtection sheet="1" objects="1" scenarios="1"/>
  <mergeCells count="2">
    <mergeCell ref="F12:F13"/>
    <mergeCell ref="F21:F2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2:K70"/>
  <sheetViews>
    <sheetView showGridLines="0" zoomScaleNormal="100" zoomScalePageLayoutView="80" workbookViewId="0">
      <selection activeCell="C8" sqref="C8"/>
    </sheetView>
  </sheetViews>
  <sheetFormatPr baseColWidth="10" defaultColWidth="9.1640625" defaultRowHeight="11"/>
  <cols>
    <col min="1" max="1" width="2.6640625" style="267" customWidth="1"/>
    <col min="2" max="2" width="30.83203125" style="267" customWidth="1"/>
    <col min="3" max="4" width="12.33203125" style="267" customWidth="1"/>
    <col min="5" max="5" width="11.6640625" style="269" customWidth="1"/>
    <col min="6" max="16384" width="9.1640625" style="267"/>
  </cols>
  <sheetData>
    <row r="2" spans="1:11" ht="12">
      <c r="B2" s="268" t="s">
        <v>258</v>
      </c>
    </row>
    <row r="3" spans="1:11">
      <c r="B3" s="270" t="s">
        <v>255</v>
      </c>
    </row>
    <row r="4" spans="1:11">
      <c r="B4" s="267" t="s">
        <v>256</v>
      </c>
    </row>
    <row r="5" spans="1:11" s="272" customFormat="1" ht="12" thickBot="1">
      <c r="A5" s="271"/>
      <c r="E5" s="273"/>
    </row>
    <row r="6" spans="1:11" s="272" customFormat="1" ht="12.75" customHeight="1">
      <c r="A6" s="271"/>
      <c r="B6" s="323"/>
      <c r="C6" s="321" t="s">
        <v>91</v>
      </c>
      <c r="D6" s="319" t="s">
        <v>260</v>
      </c>
      <c r="E6" s="319"/>
      <c r="F6" s="319"/>
      <c r="G6" s="319"/>
      <c r="H6" s="319"/>
      <c r="I6" s="319"/>
      <c r="J6" s="320"/>
    </row>
    <row r="7" spans="1:11">
      <c r="B7" s="324"/>
      <c r="C7" s="322"/>
      <c r="D7" s="307">
        <v>1</v>
      </c>
      <c r="E7" s="308">
        <f>D7-10%</f>
        <v>0.9</v>
      </c>
      <c r="F7" s="308">
        <f t="shared" ref="F7:J7" si="0">E7-10%</f>
        <v>0.8</v>
      </c>
      <c r="G7" s="308">
        <f t="shared" si="0"/>
        <v>0.70000000000000007</v>
      </c>
      <c r="H7" s="308">
        <f t="shared" si="0"/>
        <v>0.60000000000000009</v>
      </c>
      <c r="I7" s="308">
        <f t="shared" si="0"/>
        <v>0.50000000000000011</v>
      </c>
      <c r="J7" s="309">
        <f t="shared" si="0"/>
        <v>0.40000000000000013</v>
      </c>
      <c r="K7" s="277"/>
    </row>
    <row r="8" spans="1:11">
      <c r="B8" s="293" t="s">
        <v>219</v>
      </c>
      <c r="C8" s="280">
        <v>6</v>
      </c>
      <c r="D8" s="281">
        <f>C8</f>
        <v>6</v>
      </c>
      <c r="E8" s="281">
        <f t="shared" ref="E8:J8" si="1">D8</f>
        <v>6</v>
      </c>
      <c r="F8" s="281">
        <f t="shared" si="1"/>
        <v>6</v>
      </c>
      <c r="G8" s="281">
        <f t="shared" si="1"/>
        <v>6</v>
      </c>
      <c r="H8" s="281">
        <f t="shared" si="1"/>
        <v>6</v>
      </c>
      <c r="I8" s="281">
        <f t="shared" si="1"/>
        <v>6</v>
      </c>
      <c r="J8" s="310">
        <f t="shared" si="1"/>
        <v>6</v>
      </c>
    </row>
    <row r="9" spans="1:11">
      <c r="B9" s="293" t="s">
        <v>220</v>
      </c>
      <c r="C9" s="280">
        <v>6</v>
      </c>
      <c r="D9" s="281">
        <f t="shared" ref="D9:J9" si="2">C9</f>
        <v>6</v>
      </c>
      <c r="E9" s="281">
        <f t="shared" si="2"/>
        <v>6</v>
      </c>
      <c r="F9" s="281">
        <f t="shared" si="2"/>
        <v>6</v>
      </c>
      <c r="G9" s="281">
        <f t="shared" si="2"/>
        <v>6</v>
      </c>
      <c r="H9" s="281">
        <f t="shared" si="2"/>
        <v>6</v>
      </c>
      <c r="I9" s="281">
        <f t="shared" si="2"/>
        <v>6</v>
      </c>
      <c r="J9" s="310">
        <f t="shared" si="2"/>
        <v>6</v>
      </c>
    </row>
    <row r="10" spans="1:11">
      <c r="B10" s="293" t="s">
        <v>224</v>
      </c>
      <c r="C10" s="282">
        <f>C8*C9/144</f>
        <v>0.25</v>
      </c>
      <c r="D10" s="282">
        <f>D8*D9/144</f>
        <v>0.25</v>
      </c>
      <c r="E10" s="282">
        <f t="shared" ref="E10:J10" si="3">E8*E9/144</f>
        <v>0.25</v>
      </c>
      <c r="F10" s="282">
        <f t="shared" si="3"/>
        <v>0.25</v>
      </c>
      <c r="G10" s="282">
        <f t="shared" si="3"/>
        <v>0.25</v>
      </c>
      <c r="H10" s="282">
        <f t="shared" si="3"/>
        <v>0.25</v>
      </c>
      <c r="I10" s="282">
        <f t="shared" si="3"/>
        <v>0.25</v>
      </c>
      <c r="J10" s="311">
        <f t="shared" si="3"/>
        <v>0.25</v>
      </c>
    </row>
    <row r="11" spans="1:11">
      <c r="B11" s="293" t="s">
        <v>232</v>
      </c>
      <c r="C11" s="280">
        <v>1</v>
      </c>
      <c r="D11" s="281">
        <f>C11</f>
        <v>1</v>
      </c>
      <c r="E11" s="281">
        <f t="shared" ref="E11:J11" si="4">D11</f>
        <v>1</v>
      </c>
      <c r="F11" s="281">
        <f t="shared" si="4"/>
        <v>1</v>
      </c>
      <c r="G11" s="281">
        <f t="shared" si="4"/>
        <v>1</v>
      </c>
      <c r="H11" s="281">
        <f t="shared" si="4"/>
        <v>1</v>
      </c>
      <c r="I11" s="281">
        <f t="shared" si="4"/>
        <v>1</v>
      </c>
      <c r="J11" s="310">
        <f t="shared" si="4"/>
        <v>1</v>
      </c>
    </row>
    <row r="12" spans="1:11" ht="10.25" customHeight="1">
      <c r="B12" s="293" t="s">
        <v>230</v>
      </c>
      <c r="C12" s="283">
        <f>'Finished pot budget'!C12</f>
        <v>0.56999999999999995</v>
      </c>
      <c r="D12" s="284">
        <f>C12</f>
        <v>0.56999999999999995</v>
      </c>
      <c r="E12" s="284">
        <f>$D$12*E7</f>
        <v>0.51300000000000001</v>
      </c>
      <c r="F12" s="284">
        <f t="shared" ref="F12:J12" si="5">$D$12*F7</f>
        <v>0.45599999999999996</v>
      </c>
      <c r="G12" s="284">
        <f t="shared" si="5"/>
        <v>0.39900000000000002</v>
      </c>
      <c r="H12" s="284">
        <f t="shared" si="5"/>
        <v>0.34200000000000003</v>
      </c>
      <c r="I12" s="284">
        <f t="shared" si="5"/>
        <v>0.28500000000000003</v>
      </c>
      <c r="J12" s="312">
        <f t="shared" si="5"/>
        <v>0.22800000000000006</v>
      </c>
    </row>
    <row r="13" spans="1:11" s="271" customFormat="1">
      <c r="B13" s="293" t="s">
        <v>231</v>
      </c>
      <c r="C13" s="284">
        <f>C12*C11</f>
        <v>0.56999999999999995</v>
      </c>
      <c r="D13" s="284">
        <f>D12*D11</f>
        <v>0.56999999999999995</v>
      </c>
      <c r="E13" s="284">
        <f t="shared" ref="E13:J13" si="6">E12*E11</f>
        <v>0.51300000000000001</v>
      </c>
      <c r="F13" s="284">
        <f t="shared" si="6"/>
        <v>0.45599999999999996</v>
      </c>
      <c r="G13" s="284">
        <f t="shared" si="6"/>
        <v>0.39900000000000002</v>
      </c>
      <c r="H13" s="284">
        <f t="shared" si="6"/>
        <v>0.34200000000000003</v>
      </c>
      <c r="I13" s="284">
        <f t="shared" si="6"/>
        <v>0.28500000000000003</v>
      </c>
      <c r="J13" s="312">
        <f t="shared" si="6"/>
        <v>0.22800000000000006</v>
      </c>
    </row>
    <row r="14" spans="1:11" s="271" customFormat="1">
      <c r="B14" s="293" t="s">
        <v>248</v>
      </c>
      <c r="C14" s="285">
        <v>5</v>
      </c>
      <c r="D14" s="285">
        <f>'Finished pot budget'!D14</f>
        <v>8</v>
      </c>
      <c r="E14" s="286">
        <f>D14</f>
        <v>8</v>
      </c>
      <c r="F14" s="286">
        <f t="shared" ref="F14:H14" si="7">E14</f>
        <v>8</v>
      </c>
      <c r="G14" s="286">
        <f t="shared" si="7"/>
        <v>8</v>
      </c>
      <c r="H14" s="286">
        <f t="shared" si="7"/>
        <v>8</v>
      </c>
      <c r="I14" s="286">
        <f>J14</f>
        <v>8</v>
      </c>
      <c r="J14" s="313">
        <v>8</v>
      </c>
    </row>
    <row r="15" spans="1:11" s="271" customFormat="1">
      <c r="B15" s="296" t="s">
        <v>223</v>
      </c>
      <c r="C15" s="286">
        <f>C14*C10</f>
        <v>1.25</v>
      </c>
      <c r="D15" s="286">
        <f>D14*D10</f>
        <v>2</v>
      </c>
      <c r="E15" s="286">
        <f t="shared" ref="E15:J15" si="8">E14*E10</f>
        <v>2</v>
      </c>
      <c r="F15" s="286">
        <f t="shared" si="8"/>
        <v>2</v>
      </c>
      <c r="G15" s="286">
        <f t="shared" si="8"/>
        <v>2</v>
      </c>
      <c r="H15" s="286">
        <f t="shared" si="8"/>
        <v>2</v>
      </c>
      <c r="I15" s="286">
        <f t="shared" si="8"/>
        <v>2</v>
      </c>
      <c r="J15" s="313">
        <f t="shared" si="8"/>
        <v>2</v>
      </c>
    </row>
    <row r="16" spans="1:11" s="271" customFormat="1">
      <c r="B16" s="293" t="s">
        <v>205</v>
      </c>
      <c r="C16" s="283">
        <v>0.3</v>
      </c>
      <c r="D16" s="284">
        <f>C16</f>
        <v>0.3</v>
      </c>
      <c r="E16" s="284">
        <f t="shared" ref="E16:J16" si="9">D16</f>
        <v>0.3</v>
      </c>
      <c r="F16" s="284">
        <f t="shared" si="9"/>
        <v>0.3</v>
      </c>
      <c r="G16" s="284">
        <f t="shared" si="9"/>
        <v>0.3</v>
      </c>
      <c r="H16" s="284">
        <f t="shared" si="9"/>
        <v>0.3</v>
      </c>
      <c r="I16" s="284">
        <f t="shared" si="9"/>
        <v>0.3</v>
      </c>
      <c r="J16" s="312">
        <f t="shared" si="9"/>
        <v>0.3</v>
      </c>
    </row>
    <row r="17" spans="1:10" s="271" customFormat="1">
      <c r="B17" s="293" t="s">
        <v>244</v>
      </c>
      <c r="C17" s="284">
        <f>C15*C16</f>
        <v>0.375</v>
      </c>
      <c r="D17" s="284">
        <f>D15*D16</f>
        <v>0.6</v>
      </c>
      <c r="E17" s="284">
        <f t="shared" ref="E17:J17" si="10">E15*E16</f>
        <v>0.6</v>
      </c>
      <c r="F17" s="284">
        <f t="shared" si="10"/>
        <v>0.6</v>
      </c>
      <c r="G17" s="284">
        <f t="shared" si="10"/>
        <v>0.6</v>
      </c>
      <c r="H17" s="284">
        <f t="shared" si="10"/>
        <v>0.6</v>
      </c>
      <c r="I17" s="284">
        <f t="shared" si="10"/>
        <v>0.6</v>
      </c>
      <c r="J17" s="312">
        <f t="shared" si="10"/>
        <v>0.6</v>
      </c>
    </row>
    <row r="18" spans="1:10" s="271" customFormat="1" ht="22">
      <c r="B18" s="293" t="s">
        <v>221</v>
      </c>
      <c r="C18" s="317">
        <v>0.25</v>
      </c>
      <c r="D18" s="284">
        <f>C18</f>
        <v>0.25</v>
      </c>
      <c r="E18" s="284">
        <f t="shared" ref="E18:J18" si="11">D18</f>
        <v>0.25</v>
      </c>
      <c r="F18" s="284">
        <f t="shared" si="11"/>
        <v>0.25</v>
      </c>
      <c r="G18" s="284">
        <f t="shared" si="11"/>
        <v>0.25</v>
      </c>
      <c r="H18" s="284">
        <f t="shared" si="11"/>
        <v>0.25</v>
      </c>
      <c r="I18" s="284">
        <f t="shared" si="11"/>
        <v>0.25</v>
      </c>
      <c r="J18" s="312">
        <f t="shared" si="11"/>
        <v>0.25</v>
      </c>
    </row>
    <row r="19" spans="1:10" s="271" customFormat="1" ht="22">
      <c r="B19" s="293" t="s">
        <v>225</v>
      </c>
      <c r="C19" s="284">
        <f>C13+C17+C18</f>
        <v>1.1949999999999998</v>
      </c>
      <c r="D19" s="284">
        <f>D13+D17+D18</f>
        <v>1.42</v>
      </c>
      <c r="E19" s="284">
        <f t="shared" ref="E19:J19" si="12">E13+E17+E18</f>
        <v>1.363</v>
      </c>
      <c r="F19" s="284">
        <f t="shared" si="12"/>
        <v>1.306</v>
      </c>
      <c r="G19" s="284">
        <f t="shared" si="12"/>
        <v>1.2490000000000001</v>
      </c>
      <c r="H19" s="284">
        <f t="shared" si="12"/>
        <v>1.1919999999999999</v>
      </c>
      <c r="I19" s="284">
        <f t="shared" si="12"/>
        <v>1.135</v>
      </c>
      <c r="J19" s="312">
        <f t="shared" si="12"/>
        <v>1.0780000000000001</v>
      </c>
    </row>
    <row r="20" spans="1:10" s="271" customFormat="1">
      <c r="B20" s="293" t="s">
        <v>227</v>
      </c>
      <c r="C20" s="287">
        <v>0</v>
      </c>
      <c r="D20" s="287">
        <v>5.0000000000000001E-3</v>
      </c>
      <c r="E20" s="288">
        <f>D20</f>
        <v>5.0000000000000001E-3</v>
      </c>
      <c r="F20" s="288">
        <f t="shared" ref="F20:J20" si="13">E20</f>
        <v>5.0000000000000001E-3</v>
      </c>
      <c r="G20" s="288">
        <f t="shared" si="13"/>
        <v>5.0000000000000001E-3</v>
      </c>
      <c r="H20" s="288">
        <f t="shared" si="13"/>
        <v>5.0000000000000001E-3</v>
      </c>
      <c r="I20" s="288">
        <f t="shared" si="13"/>
        <v>5.0000000000000001E-3</v>
      </c>
      <c r="J20" s="314">
        <f t="shared" si="13"/>
        <v>5.0000000000000001E-3</v>
      </c>
    </row>
    <row r="21" spans="1:10" s="271" customFormat="1">
      <c r="B21" s="293" t="s">
        <v>226</v>
      </c>
      <c r="C21" s="284">
        <f>C20 / (100% - C20)*C19</f>
        <v>0</v>
      </c>
      <c r="D21" s="284">
        <f>D20 / (100% - D20)*D19</f>
        <v>7.1356783919597992E-3</v>
      </c>
      <c r="E21" s="284">
        <f t="shared" ref="E21:J21" si="14">E20 / (100% - E20)*E19</f>
        <v>6.8492462311557792E-3</v>
      </c>
      <c r="F21" s="284">
        <f t="shared" si="14"/>
        <v>6.5628140703517593E-3</v>
      </c>
      <c r="G21" s="284">
        <f t="shared" si="14"/>
        <v>6.2763819095477394E-3</v>
      </c>
      <c r="H21" s="284">
        <f t="shared" si="14"/>
        <v>5.9899497487437186E-3</v>
      </c>
      <c r="I21" s="284">
        <f t="shared" si="14"/>
        <v>5.7035175879396986E-3</v>
      </c>
      <c r="J21" s="312">
        <f t="shared" si="14"/>
        <v>5.4170854271356787E-3</v>
      </c>
    </row>
    <row r="22" spans="1:10" s="271" customFormat="1">
      <c r="A22" s="275"/>
      <c r="B22" s="293" t="s">
        <v>228</v>
      </c>
      <c r="C22" s="284">
        <f>C19+C21</f>
        <v>1.1949999999999998</v>
      </c>
      <c r="D22" s="284">
        <f>D19+D21</f>
        <v>1.4271356783919598</v>
      </c>
      <c r="E22" s="284">
        <f t="shared" ref="E22:J22" si="15">E19+E21</f>
        <v>1.3698492462311558</v>
      </c>
      <c r="F22" s="284">
        <f t="shared" si="15"/>
        <v>1.3125628140703518</v>
      </c>
      <c r="G22" s="284">
        <f t="shared" si="15"/>
        <v>1.2552763819095478</v>
      </c>
      <c r="H22" s="284">
        <f t="shared" si="15"/>
        <v>1.1979899497487436</v>
      </c>
      <c r="I22" s="284">
        <f t="shared" si="15"/>
        <v>1.1407035175879396</v>
      </c>
      <c r="J22" s="312">
        <f t="shared" si="15"/>
        <v>1.0834170854271357</v>
      </c>
    </row>
    <row r="23" spans="1:10" s="271" customFormat="1">
      <c r="A23" s="275"/>
      <c r="B23" s="293" t="s">
        <v>241</v>
      </c>
      <c r="C23" s="283">
        <v>1.92</v>
      </c>
      <c r="D23" s="284">
        <v>1.92</v>
      </c>
      <c r="E23" s="284">
        <v>1.92</v>
      </c>
      <c r="F23" s="284">
        <v>1.92</v>
      </c>
      <c r="G23" s="284">
        <v>1.92</v>
      </c>
      <c r="H23" s="284">
        <v>1.92</v>
      </c>
      <c r="I23" s="284">
        <v>1.92</v>
      </c>
      <c r="J23" s="312">
        <v>1.92</v>
      </c>
    </row>
    <row r="24" spans="1:10" s="271" customFormat="1">
      <c r="A24" s="275"/>
      <c r="B24" s="293" t="s">
        <v>243</v>
      </c>
      <c r="C24" s="284">
        <f>C23-C22</f>
        <v>0.72500000000000009</v>
      </c>
      <c r="D24" s="284">
        <f>D23-D22</f>
        <v>0.49286432160804017</v>
      </c>
      <c r="E24" s="284">
        <f t="shared" ref="E24:J24" si="16">E23-E22</f>
        <v>0.55015075376884415</v>
      </c>
      <c r="F24" s="284">
        <f t="shared" si="16"/>
        <v>0.60743718592964813</v>
      </c>
      <c r="G24" s="284">
        <f t="shared" si="16"/>
        <v>0.66472361809045211</v>
      </c>
      <c r="H24" s="284">
        <f t="shared" si="16"/>
        <v>0.72201005025125631</v>
      </c>
      <c r="I24" s="284">
        <f t="shared" si="16"/>
        <v>0.77929648241206029</v>
      </c>
      <c r="J24" s="312">
        <f t="shared" si="16"/>
        <v>0.83658291457286427</v>
      </c>
    </row>
    <row r="25" spans="1:10" s="271" customFormat="1" ht="12" thickBot="1">
      <c r="A25" s="275"/>
      <c r="B25" s="315" t="s">
        <v>246</v>
      </c>
      <c r="C25" s="306">
        <f>C24/C15</f>
        <v>0.58000000000000007</v>
      </c>
      <c r="D25" s="306">
        <f>D24/D15</f>
        <v>0.24643216080402008</v>
      </c>
      <c r="E25" s="306">
        <f t="shared" ref="E25:J25" si="17">E24/E15</f>
        <v>0.27507537688442207</v>
      </c>
      <c r="F25" s="306">
        <f t="shared" si="17"/>
        <v>0.30371859296482406</v>
      </c>
      <c r="G25" s="306">
        <f t="shared" si="17"/>
        <v>0.33236180904522605</v>
      </c>
      <c r="H25" s="306">
        <f t="shared" si="17"/>
        <v>0.36100502512562815</v>
      </c>
      <c r="I25" s="306">
        <f t="shared" si="17"/>
        <v>0.38964824120603014</v>
      </c>
      <c r="J25" s="316">
        <f t="shared" si="17"/>
        <v>0.41829145728643213</v>
      </c>
    </row>
    <row r="26" spans="1:10" s="269" customFormat="1">
      <c r="A26" s="276"/>
      <c r="B26" s="276"/>
      <c r="C26" s="276"/>
      <c r="D26" s="276"/>
      <c r="F26" s="267"/>
    </row>
    <row r="27" spans="1:10" s="269" customFormat="1">
      <c r="A27" s="276"/>
      <c r="B27" s="276"/>
      <c r="C27" s="276"/>
      <c r="D27" s="276"/>
      <c r="F27" s="267"/>
    </row>
    <row r="28" spans="1:10" s="269" customFormat="1">
      <c r="A28" s="276"/>
      <c r="B28" s="276"/>
      <c r="C28" s="276"/>
      <c r="D28" s="276"/>
      <c r="F28" s="267"/>
    </row>
    <row r="69" spans="2:3">
      <c r="B69" s="278">
        <f>J7</f>
        <v>0.40000000000000013</v>
      </c>
      <c r="C69" s="278">
        <v>1</v>
      </c>
    </row>
    <row r="70" spans="2:3">
      <c r="B70" s="279">
        <f>C24</f>
        <v>0.72500000000000009</v>
      </c>
      <c r="C70" s="279">
        <f>C24</f>
        <v>0.72500000000000009</v>
      </c>
    </row>
  </sheetData>
  <sheetProtection sheet="1" objects="1" scenarios="1"/>
  <mergeCells count="3">
    <mergeCell ref="D6:J6"/>
    <mergeCell ref="C6:C7"/>
    <mergeCell ref="B6:B7"/>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
  <sheetViews>
    <sheetView workbookViewId="0">
      <selection activeCell="B144" sqref="B144:B177"/>
    </sheetView>
  </sheetViews>
  <sheetFormatPr baseColWidth="10" defaultColWidth="9.1640625" defaultRowHeight="15"/>
  <cols>
    <col min="1" max="1" width="9.6640625" style="203" bestFit="1" customWidth="1"/>
    <col min="2" max="6" width="9.1640625" style="203"/>
    <col min="7" max="7" width="16.6640625" style="204" customWidth="1"/>
    <col min="8" max="8" width="6.1640625" style="203" customWidth="1"/>
    <col min="9" max="9" width="20.6640625" style="204" customWidth="1"/>
    <col min="10" max="16384" width="9.1640625" style="203"/>
  </cols>
  <sheetData>
    <row r="1" spans="1:9">
      <c r="G1" s="204" t="s">
        <v>217</v>
      </c>
      <c r="I1" s="204" t="s">
        <v>218</v>
      </c>
    </row>
    <row r="2" spans="1:9">
      <c r="A2" s="205">
        <v>42087</v>
      </c>
      <c r="B2" s="203">
        <v>550</v>
      </c>
      <c r="C2" s="203">
        <v>360</v>
      </c>
      <c r="D2" s="203">
        <v>470</v>
      </c>
      <c r="E2" s="203">
        <v>480</v>
      </c>
      <c r="F2" s="203">
        <v>270</v>
      </c>
      <c r="G2" s="204">
        <f>AVERAGE(B2:F2)</f>
        <v>426</v>
      </c>
      <c r="I2" s="204">
        <f>G2*3600*14/1000000</f>
        <v>21.470400000000001</v>
      </c>
    </row>
    <row r="3" spans="1:9">
      <c r="B3" s="203">
        <v>270</v>
      </c>
      <c r="C3" s="203">
        <v>340</v>
      </c>
      <c r="D3" s="203">
        <v>230</v>
      </c>
      <c r="E3" s="203">
        <v>206</v>
      </c>
      <c r="F3" s="203">
        <v>170</v>
      </c>
      <c r="G3" s="204">
        <f>AVERAGE(B3:F3)</f>
        <v>243.2</v>
      </c>
      <c r="I3" s="204">
        <f>G3*3600*14/1000000</f>
        <v>12.25728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Q36"/>
  <sheetViews>
    <sheetView topLeftCell="D1" workbookViewId="0">
      <selection activeCell="K41" sqref="K41"/>
    </sheetView>
  </sheetViews>
  <sheetFormatPr baseColWidth="10" defaultColWidth="9.1640625" defaultRowHeight="13"/>
  <cols>
    <col min="4" max="4" width="36.83203125" customWidth="1"/>
    <col min="5" max="6" width="9.1640625" style="45"/>
    <col min="13" max="13" width="18" style="45" customWidth="1"/>
    <col min="14" max="14" width="18.5" customWidth="1"/>
  </cols>
  <sheetData>
    <row r="3" spans="4:17">
      <c r="E3" s="326" t="s">
        <v>91</v>
      </c>
      <c r="F3" s="326"/>
      <c r="I3" t="s">
        <v>92</v>
      </c>
    </row>
    <row r="4" spans="4:17">
      <c r="N4" s="325" t="s">
        <v>101</v>
      </c>
      <c r="O4" s="325"/>
      <c r="P4" s="325"/>
      <c r="Q4" s="325"/>
    </row>
    <row r="5" spans="4:17" ht="26">
      <c r="E5" s="45" t="s">
        <v>80</v>
      </c>
      <c r="F5" s="45" t="s">
        <v>81</v>
      </c>
      <c r="G5" t="s">
        <v>84</v>
      </c>
      <c r="I5" s="45" t="s">
        <v>80</v>
      </c>
      <c r="J5" s="45" t="s">
        <v>81</v>
      </c>
      <c r="K5" t="s">
        <v>84</v>
      </c>
      <c r="M5" s="59" t="s">
        <v>100</v>
      </c>
      <c r="N5">
        <f>O5-1</f>
        <v>0</v>
      </c>
      <c r="O5">
        <f>-G7</f>
        <v>1</v>
      </c>
      <c r="P5">
        <f>+O5+1</f>
        <v>2</v>
      </c>
    </row>
    <row r="6" spans="4:17">
      <c r="D6" t="s">
        <v>79</v>
      </c>
      <c r="E6" s="48" t="e">
        <f>#REF!</f>
        <v>#REF!</v>
      </c>
      <c r="F6" s="48" t="e">
        <f>#REF!</f>
        <v>#REF!</v>
      </c>
      <c r="G6" s="47" t="e">
        <f>F6-E6</f>
        <v>#REF!</v>
      </c>
      <c r="I6" s="48">
        <v>0.2</v>
      </c>
      <c r="J6" s="48">
        <v>0.25</v>
      </c>
      <c r="K6" s="47">
        <f>J6-I6</f>
        <v>4.9999999999999989E-2</v>
      </c>
      <c r="L6" s="60">
        <v>0.2</v>
      </c>
      <c r="M6" s="49" t="e">
        <f>$G$6*L6</f>
        <v>#REF!</v>
      </c>
      <c r="N6" s="57">
        <f t="shared" ref="N6:O15" si="0">N$5/$E$8*$E$10</f>
        <v>0</v>
      </c>
      <c r="O6" s="57">
        <f>O$5/$E$8*$E$10</f>
        <v>6.5904139433551195E-3</v>
      </c>
      <c r="P6" s="57">
        <f t="shared" ref="P6:P15" si="1">P$5/$E$8*$E$10</f>
        <v>1.3180827886710239E-2</v>
      </c>
    </row>
    <row r="7" spans="4:17">
      <c r="D7" t="s">
        <v>82</v>
      </c>
      <c r="E7" s="50">
        <v>4</v>
      </c>
      <c r="F7" s="50">
        <v>3</v>
      </c>
      <c r="G7">
        <f>F7-E7</f>
        <v>-1</v>
      </c>
      <c r="I7" s="50">
        <v>6</v>
      </c>
      <c r="J7" s="50">
        <v>5</v>
      </c>
      <c r="K7">
        <f>J7-I7</f>
        <v>-1</v>
      </c>
      <c r="L7" s="60">
        <v>0.4</v>
      </c>
      <c r="M7" s="49" t="e">
        <f t="shared" ref="M7:M15" si="2">$G$6*L7</f>
        <v>#REF!</v>
      </c>
      <c r="N7" s="57">
        <f t="shared" si="0"/>
        <v>0</v>
      </c>
      <c r="O7" s="57">
        <f t="shared" si="0"/>
        <v>6.5904139433551195E-3</v>
      </c>
      <c r="P7" s="57">
        <f t="shared" si="1"/>
        <v>1.3180827886710239E-2</v>
      </c>
    </row>
    <row r="8" spans="4:17">
      <c r="D8" t="s">
        <v>85</v>
      </c>
      <c r="E8" s="55">
        <f>102/(11*22/144)</f>
        <v>60.694214876033058</v>
      </c>
      <c r="F8" s="62">
        <f>E8</f>
        <v>60.694214876033058</v>
      </c>
      <c r="I8" s="55">
        <v>4</v>
      </c>
      <c r="J8" s="55">
        <v>4</v>
      </c>
      <c r="L8" s="60">
        <v>0.60000000000000009</v>
      </c>
      <c r="M8" s="49" t="e">
        <f t="shared" si="2"/>
        <v>#REF!</v>
      </c>
      <c r="N8" s="57">
        <f t="shared" si="0"/>
        <v>0</v>
      </c>
      <c r="O8" s="57">
        <f t="shared" si="0"/>
        <v>6.5904139433551195E-3</v>
      </c>
      <c r="P8" s="57">
        <f t="shared" si="1"/>
        <v>1.3180827886710239E-2</v>
      </c>
    </row>
    <row r="9" spans="4:17">
      <c r="D9" t="s">
        <v>16</v>
      </c>
      <c r="E9" s="51" t="e">
        <f>#REF!</f>
        <v>#REF!</v>
      </c>
      <c r="F9" s="52" t="e">
        <f>#REF!</f>
        <v>#REF!</v>
      </c>
      <c r="G9" s="53" t="e">
        <f>F9-E9</f>
        <v>#REF!</v>
      </c>
      <c r="I9" s="51">
        <v>0.1</v>
      </c>
      <c r="J9" s="52">
        <v>0.02</v>
      </c>
      <c r="K9" s="53">
        <f>J9-I9</f>
        <v>-0.08</v>
      </c>
      <c r="L9" s="60">
        <v>0.8</v>
      </c>
      <c r="M9" s="49" t="e">
        <f t="shared" si="2"/>
        <v>#REF!</v>
      </c>
      <c r="N9" s="57">
        <f t="shared" si="0"/>
        <v>0</v>
      </c>
      <c r="O9" s="57">
        <f t="shared" si="0"/>
        <v>6.5904139433551195E-3</v>
      </c>
      <c r="P9" s="57">
        <f t="shared" si="1"/>
        <v>1.3180827886710239E-2</v>
      </c>
    </row>
    <row r="10" spans="4:17">
      <c r="D10" t="s">
        <v>86</v>
      </c>
      <c r="E10" s="48">
        <v>0.4</v>
      </c>
      <c r="F10" s="61">
        <f>E10</f>
        <v>0.4</v>
      </c>
      <c r="I10" s="48">
        <v>0.4</v>
      </c>
      <c r="J10" s="48">
        <v>0.4</v>
      </c>
      <c r="L10" s="60">
        <v>1</v>
      </c>
      <c r="M10" s="49" t="e">
        <f t="shared" si="2"/>
        <v>#REF!</v>
      </c>
      <c r="N10" s="57">
        <f t="shared" si="0"/>
        <v>0</v>
      </c>
      <c r="O10" s="57">
        <f t="shared" si="0"/>
        <v>6.5904139433551195E-3</v>
      </c>
      <c r="P10" s="57">
        <f t="shared" si="1"/>
        <v>1.3180827886710239E-2</v>
      </c>
    </row>
    <row r="11" spans="4:17">
      <c r="D11" t="s">
        <v>93</v>
      </c>
      <c r="E11" s="48">
        <v>0.35</v>
      </c>
      <c r="F11" s="61">
        <f t="shared" ref="F11:F12" si="3">E11</f>
        <v>0.35</v>
      </c>
      <c r="I11" s="48">
        <v>1.95</v>
      </c>
      <c r="J11" s="48">
        <v>1.95</v>
      </c>
      <c r="L11" s="60">
        <v>1.2</v>
      </c>
      <c r="M11" s="49" t="e">
        <f t="shared" si="2"/>
        <v>#REF!</v>
      </c>
      <c r="N11" s="57">
        <f t="shared" si="0"/>
        <v>0</v>
      </c>
      <c r="O11" s="57">
        <f t="shared" si="0"/>
        <v>6.5904139433551195E-3</v>
      </c>
      <c r="P11" s="57">
        <f t="shared" si="1"/>
        <v>1.3180827886710239E-2</v>
      </c>
    </row>
    <row r="12" spans="4:17">
      <c r="D12" t="s">
        <v>96</v>
      </c>
      <c r="E12" s="48">
        <v>0.05</v>
      </c>
      <c r="F12" s="61">
        <f t="shared" si="3"/>
        <v>0.05</v>
      </c>
      <c r="I12" s="48">
        <v>0.15</v>
      </c>
      <c r="J12" s="48">
        <v>0.15</v>
      </c>
      <c r="L12" s="60">
        <v>1.4000000000000001</v>
      </c>
      <c r="M12" s="49" t="e">
        <f t="shared" si="2"/>
        <v>#REF!</v>
      </c>
      <c r="N12" s="57">
        <f t="shared" si="0"/>
        <v>0</v>
      </c>
      <c r="O12" s="57">
        <f t="shared" si="0"/>
        <v>6.5904139433551195E-3</v>
      </c>
      <c r="P12" s="57">
        <f t="shared" si="1"/>
        <v>1.3180827886710239E-2</v>
      </c>
    </row>
    <row r="13" spans="4:17">
      <c r="I13" s="45"/>
      <c r="J13" s="45"/>
      <c r="L13" s="60">
        <v>1.6</v>
      </c>
      <c r="M13" s="49" t="e">
        <f t="shared" si="2"/>
        <v>#REF!</v>
      </c>
      <c r="N13" s="57">
        <f t="shared" si="0"/>
        <v>0</v>
      </c>
      <c r="O13" s="57">
        <f t="shared" si="0"/>
        <v>6.5904139433551195E-3</v>
      </c>
      <c r="P13" s="57">
        <f t="shared" si="1"/>
        <v>1.3180827886710239E-2</v>
      </c>
    </row>
    <row r="14" spans="4:17">
      <c r="D14" t="s">
        <v>83</v>
      </c>
      <c r="E14" s="54" t="e">
        <f>E6/(1-E9)</f>
        <v>#REF!</v>
      </c>
      <c r="F14" s="54" t="e">
        <f>F6/(1-F9)</f>
        <v>#REF!</v>
      </c>
      <c r="G14" s="57" t="e">
        <f>F14-E14</f>
        <v>#REF!</v>
      </c>
      <c r="I14" s="54">
        <f>I6/(1-I9)</f>
        <v>0.22222222222222224</v>
      </c>
      <c r="J14" s="54">
        <f>J6/(1-J9)</f>
        <v>0.25510204081632654</v>
      </c>
      <c r="K14" s="57">
        <f>J14-I14</f>
        <v>3.2879818594104299E-2</v>
      </c>
      <c r="L14" s="60">
        <v>1.8</v>
      </c>
      <c r="M14" s="49" t="e">
        <f t="shared" si="2"/>
        <v>#REF!</v>
      </c>
      <c r="N14" s="57">
        <f t="shared" si="0"/>
        <v>0</v>
      </c>
      <c r="O14" s="57">
        <f t="shared" si="0"/>
        <v>6.5904139433551195E-3</v>
      </c>
      <c r="P14" s="57">
        <f t="shared" si="1"/>
        <v>1.3180827886710239E-2</v>
      </c>
    </row>
    <row r="15" spans="4:17">
      <c r="D15" t="s">
        <v>87</v>
      </c>
      <c r="E15" s="56">
        <f>E7/E8</f>
        <v>6.5904139433551195E-2</v>
      </c>
      <c r="F15" s="56">
        <f>F7/F8</f>
        <v>4.9428104575163397E-2</v>
      </c>
      <c r="I15" s="56">
        <f>I7/I8</f>
        <v>1.5</v>
      </c>
      <c r="J15" s="56">
        <f>J7/J8</f>
        <v>1.25</v>
      </c>
      <c r="L15" s="60">
        <v>2</v>
      </c>
      <c r="M15" s="49" t="e">
        <f t="shared" si="2"/>
        <v>#REF!</v>
      </c>
      <c r="N15" s="57">
        <f t="shared" si="0"/>
        <v>0</v>
      </c>
      <c r="O15" s="57">
        <f t="shared" si="0"/>
        <v>6.5904139433551195E-3</v>
      </c>
      <c r="P15" s="57">
        <f t="shared" si="1"/>
        <v>1.3180827886710239E-2</v>
      </c>
    </row>
    <row r="16" spans="4:17">
      <c r="D16" t="s">
        <v>102</v>
      </c>
      <c r="E16" s="54">
        <f>E15*E10</f>
        <v>2.6361655773420478E-2</v>
      </c>
      <c r="F16" s="54">
        <f>F15*F10</f>
        <v>1.9771241830065359E-2</v>
      </c>
      <c r="G16" s="57">
        <f>F16-E16</f>
        <v>-6.5904139433551195E-3</v>
      </c>
      <c r="I16" s="54">
        <f>I15*I10</f>
        <v>0.60000000000000009</v>
      </c>
      <c r="J16" s="54">
        <f>J15*J10</f>
        <v>0.5</v>
      </c>
      <c r="K16" s="57">
        <f>J16-I16</f>
        <v>-0.10000000000000009</v>
      </c>
      <c r="L16" s="60"/>
    </row>
    <row r="17" spans="1:11">
      <c r="I17" s="45"/>
      <c r="J17" s="45"/>
    </row>
    <row r="18" spans="1:11">
      <c r="A18" t="s">
        <v>94</v>
      </c>
      <c r="D18" t="s">
        <v>88</v>
      </c>
      <c r="E18" s="54" t="e">
        <f>G14</f>
        <v>#REF!</v>
      </c>
      <c r="I18" s="54">
        <f>K14</f>
        <v>3.2879818594104299E-2</v>
      </c>
      <c r="J18" s="45"/>
    </row>
    <row r="19" spans="1:11">
      <c r="D19" t="s">
        <v>89</v>
      </c>
      <c r="E19" s="54">
        <f>-G16</f>
        <v>6.5904139433551195E-3</v>
      </c>
      <c r="I19" s="54">
        <f>-K16</f>
        <v>0.10000000000000009</v>
      </c>
      <c r="J19" s="45"/>
    </row>
    <row r="20" spans="1:11">
      <c r="D20" t="s">
        <v>90</v>
      </c>
      <c r="E20" s="58" t="e">
        <f>E19-E18</f>
        <v>#REF!</v>
      </c>
      <c r="I20" s="58">
        <f>I19-I18</f>
        <v>6.712018140589579E-2</v>
      </c>
      <c r="J20" s="45"/>
    </row>
    <row r="22" spans="1:11">
      <c r="D22" t="s">
        <v>95</v>
      </c>
      <c r="E22" s="49" t="e">
        <f>E11-E6-E12</f>
        <v>#REF!</v>
      </c>
      <c r="F22" s="49" t="e">
        <f>F11-F6-F12</f>
        <v>#REF!</v>
      </c>
    </row>
    <row r="23" spans="1:11">
      <c r="D23" t="s">
        <v>97</v>
      </c>
      <c r="E23" s="49" t="e">
        <f>E22/E15</f>
        <v>#REF!</v>
      </c>
      <c r="F23" s="49" t="e">
        <f>F22/F15</f>
        <v>#REF!</v>
      </c>
    </row>
    <row r="25" spans="1:11">
      <c r="D25" t="s">
        <v>98</v>
      </c>
      <c r="E25" s="49" t="e">
        <f>E22-E15</f>
        <v>#REF!</v>
      </c>
      <c r="F25" s="49" t="e">
        <f>F22-F15</f>
        <v>#REF!</v>
      </c>
    </row>
    <row r="26" spans="1:11">
      <c r="D26" t="s">
        <v>99</v>
      </c>
      <c r="E26" s="49" t="e">
        <f>E25/E15</f>
        <v>#REF!</v>
      </c>
      <c r="F26" s="49" t="e">
        <f>F25/F15</f>
        <v>#REF!</v>
      </c>
    </row>
    <row r="28" spans="1:11">
      <c r="D28" t="s">
        <v>106</v>
      </c>
      <c r="E28" s="45">
        <v>102</v>
      </c>
    </row>
    <row r="29" spans="1:11">
      <c r="D29" t="s">
        <v>103</v>
      </c>
      <c r="E29" s="45">
        <f>1/E15</f>
        <v>15.173553719008265</v>
      </c>
    </row>
    <row r="30" spans="1:11">
      <c r="D30" t="s">
        <v>105</v>
      </c>
      <c r="F30" s="45">
        <v>1</v>
      </c>
      <c r="G30">
        <v>2</v>
      </c>
      <c r="H30">
        <v>3</v>
      </c>
      <c r="I30">
        <v>4</v>
      </c>
      <c r="J30">
        <v>5</v>
      </c>
      <c r="K30">
        <v>6</v>
      </c>
    </row>
    <row r="31" spans="1:11">
      <c r="D31" t="s">
        <v>104</v>
      </c>
      <c r="E31" s="49">
        <v>0.1</v>
      </c>
      <c r="F31" s="54">
        <f>F$30*$E31/$E$28</f>
        <v>9.8039215686274508E-4</v>
      </c>
      <c r="G31" s="54">
        <f t="shared" ref="G31:K36" si="4">G$30*$E31/$E$28</f>
        <v>1.9607843137254902E-3</v>
      </c>
      <c r="H31" s="54">
        <f t="shared" si="4"/>
        <v>2.9411764705882357E-3</v>
      </c>
      <c r="I31" s="54">
        <f t="shared" si="4"/>
        <v>3.9215686274509803E-3</v>
      </c>
      <c r="J31" s="54">
        <f t="shared" si="4"/>
        <v>4.9019607843137254E-3</v>
      </c>
      <c r="K31" s="54">
        <f t="shared" si="4"/>
        <v>5.8823529411764714E-3</v>
      </c>
    </row>
    <row r="32" spans="1:11">
      <c r="E32" s="49">
        <v>0.2</v>
      </c>
      <c r="F32" s="54">
        <f t="shared" ref="F32:F36" si="5">F$30*$E32/$E$28</f>
        <v>1.9607843137254902E-3</v>
      </c>
      <c r="G32" s="54">
        <f t="shared" si="4"/>
        <v>3.9215686274509803E-3</v>
      </c>
      <c r="H32" s="54">
        <f t="shared" si="4"/>
        <v>5.8823529411764714E-3</v>
      </c>
      <c r="I32" s="54">
        <f t="shared" si="4"/>
        <v>7.8431372549019607E-3</v>
      </c>
      <c r="J32" s="54">
        <f t="shared" si="4"/>
        <v>9.8039215686274508E-3</v>
      </c>
      <c r="K32" s="54">
        <f t="shared" si="4"/>
        <v>1.1764705882352943E-2</v>
      </c>
    </row>
    <row r="33" spans="5:11">
      <c r="E33" s="49">
        <v>0.3</v>
      </c>
      <c r="F33" s="54">
        <f t="shared" si="5"/>
        <v>2.9411764705882353E-3</v>
      </c>
      <c r="G33" s="54">
        <f t="shared" si="4"/>
        <v>5.8823529411764705E-3</v>
      </c>
      <c r="H33" s="54">
        <f t="shared" si="4"/>
        <v>8.8235294117647058E-3</v>
      </c>
      <c r="I33" s="54">
        <f t="shared" si="4"/>
        <v>1.1764705882352941E-2</v>
      </c>
      <c r="J33" s="54">
        <f t="shared" si="4"/>
        <v>1.4705882352941176E-2</v>
      </c>
      <c r="K33" s="54">
        <f t="shared" si="4"/>
        <v>1.7647058823529412E-2</v>
      </c>
    </row>
    <row r="34" spans="5:11">
      <c r="E34" s="49">
        <v>0.4</v>
      </c>
      <c r="F34" s="54">
        <f t="shared" si="5"/>
        <v>3.9215686274509803E-3</v>
      </c>
      <c r="G34" s="54">
        <f t="shared" si="4"/>
        <v>7.8431372549019607E-3</v>
      </c>
      <c r="H34" s="54">
        <f t="shared" si="4"/>
        <v>1.1764705882352943E-2</v>
      </c>
      <c r="I34" s="54">
        <f t="shared" si="4"/>
        <v>1.5686274509803921E-2</v>
      </c>
      <c r="J34" s="54">
        <f t="shared" si="4"/>
        <v>1.9607843137254902E-2</v>
      </c>
      <c r="K34" s="54">
        <f t="shared" si="4"/>
        <v>2.3529411764705885E-2</v>
      </c>
    </row>
    <row r="35" spans="5:11">
      <c r="E35" s="49">
        <v>0.5</v>
      </c>
      <c r="F35" s="54">
        <f t="shared" si="5"/>
        <v>4.9019607843137254E-3</v>
      </c>
      <c r="G35" s="54">
        <f t="shared" si="4"/>
        <v>9.8039215686274508E-3</v>
      </c>
      <c r="H35" s="54">
        <f t="shared" si="4"/>
        <v>1.4705882352941176E-2</v>
      </c>
      <c r="I35" s="54">
        <f t="shared" si="4"/>
        <v>1.9607843137254902E-2</v>
      </c>
      <c r="J35" s="54">
        <f t="shared" si="4"/>
        <v>2.4509803921568627E-2</v>
      </c>
      <c r="K35" s="54">
        <f t="shared" si="4"/>
        <v>2.9411764705882353E-2</v>
      </c>
    </row>
    <row r="36" spans="5:11">
      <c r="E36" s="49">
        <v>0.6</v>
      </c>
      <c r="F36" s="54">
        <f t="shared" si="5"/>
        <v>5.8823529411764705E-3</v>
      </c>
      <c r="G36" s="54">
        <f t="shared" si="4"/>
        <v>1.1764705882352941E-2</v>
      </c>
      <c r="H36" s="54">
        <f t="shared" si="4"/>
        <v>1.7647058823529412E-2</v>
      </c>
      <c r="I36" s="54">
        <f t="shared" si="4"/>
        <v>2.3529411764705882E-2</v>
      </c>
      <c r="J36" s="54">
        <f t="shared" si="4"/>
        <v>2.9411764705882353E-2</v>
      </c>
      <c r="K36" s="54">
        <f t="shared" si="4"/>
        <v>3.5294117647058823E-2</v>
      </c>
    </row>
  </sheetData>
  <mergeCells count="2">
    <mergeCell ref="N4:Q4"/>
    <mergeCell ref="E3:F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8"/>
    <pageSetUpPr fitToPage="1"/>
  </sheetPr>
  <dimension ref="A1:BY311"/>
  <sheetViews>
    <sheetView showGridLines="0" topLeftCell="B1" zoomScale="80" zoomScaleNormal="80" zoomScalePageLayoutView="80" workbookViewId="0">
      <pane xSplit="2" ySplit="11" topLeftCell="D27" activePane="bottomRight" state="frozen"/>
      <selection activeCell="K14" sqref="K14"/>
      <selection pane="topRight" activeCell="K14" sqref="K14"/>
      <selection pane="bottomLeft" activeCell="K14" sqref="K14"/>
      <selection pane="bottomRight" activeCell="I30" sqref="I30"/>
    </sheetView>
  </sheetViews>
  <sheetFormatPr baseColWidth="10" defaultColWidth="9.1640625" defaultRowHeight="13"/>
  <cols>
    <col min="1" max="1" width="2.5" style="2" customWidth="1"/>
    <col min="2" max="2" width="28.6640625" style="2" customWidth="1"/>
    <col min="3" max="3" width="56.1640625" style="2" customWidth="1"/>
    <col min="4" max="4" width="15" style="221" customWidth="1"/>
    <col min="5" max="9" width="15.83203125" style="221" bestFit="1" customWidth="1"/>
    <col min="10" max="10" width="12.5" style="64" hidden="1" customWidth="1"/>
    <col min="11" max="11" width="12.5" style="64" customWidth="1"/>
    <col min="12" max="14" width="12.5" style="64" hidden="1" customWidth="1"/>
    <col min="15" max="15" width="12.5" style="64" customWidth="1"/>
    <col min="16" max="16" width="12.5" style="64" hidden="1" customWidth="1"/>
    <col min="17" max="17" width="12.5" style="64" customWidth="1"/>
    <col min="18" max="20" width="12.5" style="64" hidden="1" customWidth="1"/>
    <col min="21" max="21" width="12.5" style="64" customWidth="1"/>
    <col min="22" max="22" width="14.1640625" style="64" hidden="1" customWidth="1"/>
    <col min="23" max="23" width="14.1640625" style="64" customWidth="1"/>
    <col min="24" max="26" width="14.1640625" style="64" hidden="1" customWidth="1"/>
    <col min="27" max="27" width="14.1640625" style="64" customWidth="1"/>
    <col min="28" max="34" width="14.1640625" style="64" hidden="1" customWidth="1"/>
    <col min="35" max="35" width="14.1640625" style="64" customWidth="1"/>
    <col min="36" max="38" width="14.1640625" style="64" hidden="1" customWidth="1"/>
    <col min="39" max="39" width="14.1640625" style="64" customWidth="1"/>
    <col min="40" max="40" width="14.1640625" style="64" hidden="1" customWidth="1"/>
    <col min="41" max="41" width="14.1640625" style="64" customWidth="1"/>
    <col min="42" max="44" width="14.1640625" style="64" hidden="1" customWidth="1"/>
    <col min="45" max="45" width="14.1640625" style="64" customWidth="1"/>
    <col min="46" max="46" width="14.1640625" style="64" hidden="1" customWidth="1"/>
    <col min="47" max="47" width="14.1640625" style="64" customWidth="1"/>
    <col min="48" max="50" width="14.1640625" style="64" hidden="1" customWidth="1"/>
    <col min="51" max="51" width="14.1640625" style="64" customWidth="1"/>
    <col min="52" max="52" width="14.1640625" style="64" hidden="1" customWidth="1"/>
    <col min="53" max="53" width="14.1640625" style="64" customWidth="1"/>
    <col min="54" max="56" width="14.1640625" style="64" hidden="1" customWidth="1"/>
    <col min="57" max="57" width="14.1640625" style="64" customWidth="1"/>
    <col min="58" max="58" width="14.1640625" style="64" hidden="1" customWidth="1"/>
    <col min="59" max="59" width="14.1640625" style="64" customWidth="1"/>
    <col min="60" max="62" width="14.1640625" style="64" hidden="1" customWidth="1"/>
    <col min="63" max="63" width="14.1640625" style="64" customWidth="1"/>
    <col min="64" max="64" width="14.1640625" style="64" hidden="1" customWidth="1"/>
    <col min="65" max="65" width="14.1640625" style="64" customWidth="1"/>
    <col min="66" max="68" width="14.1640625" style="64" hidden="1" customWidth="1"/>
    <col min="69" max="69" width="14.1640625" style="64" customWidth="1"/>
    <col min="70" max="70" width="14.1640625" style="64" hidden="1" customWidth="1"/>
    <col min="71" max="71" width="14.1640625" style="64" customWidth="1"/>
    <col min="72" max="74" width="14.1640625" style="64" hidden="1" customWidth="1"/>
    <col min="75" max="75" width="14.1640625" style="64" customWidth="1"/>
    <col min="76" max="16384" width="9.1640625" style="2"/>
  </cols>
  <sheetData>
    <row r="1" spans="2:75">
      <c r="B1" s="3"/>
      <c r="C1" s="3"/>
      <c r="D1" s="217"/>
      <c r="E1" s="217"/>
      <c r="F1" s="217"/>
      <c r="G1" s="217"/>
      <c r="H1" s="217"/>
      <c r="I1" s="217"/>
    </row>
    <row r="2" spans="2:75" ht="17">
      <c r="B2" s="3"/>
      <c r="C2" s="4"/>
      <c r="D2" s="217"/>
      <c r="E2" s="217"/>
      <c r="F2" s="217"/>
      <c r="G2" s="217"/>
      <c r="H2" s="217"/>
      <c r="I2" s="218"/>
    </row>
    <row r="3" spans="2:75" ht="14">
      <c r="B3" s="3"/>
      <c r="C3" s="5"/>
      <c r="D3" s="217"/>
      <c r="E3" s="217"/>
      <c r="F3" s="217"/>
      <c r="G3" s="217"/>
      <c r="H3" s="217"/>
      <c r="I3" s="218"/>
    </row>
    <row r="4" spans="2:75" ht="14">
      <c r="B4" s="3"/>
      <c r="C4" s="5"/>
      <c r="D4" s="217"/>
      <c r="E4" s="217"/>
      <c r="F4" s="217"/>
      <c r="G4" s="217"/>
      <c r="H4" s="217"/>
      <c r="I4" s="218"/>
    </row>
    <row r="5" spans="2:75" ht="21" customHeight="1" thickBot="1">
      <c r="B5" s="3"/>
      <c r="C5" s="5"/>
      <c r="D5" s="217"/>
      <c r="E5" s="217"/>
      <c r="F5" s="217"/>
      <c r="G5" s="217"/>
      <c r="H5" s="217"/>
      <c r="I5" s="218"/>
    </row>
    <row r="6" spans="2:75" ht="15.75" customHeight="1">
      <c r="B6" s="3"/>
      <c r="C6" s="35" t="s">
        <v>54</v>
      </c>
      <c r="D6" s="255" t="s">
        <v>55</v>
      </c>
      <c r="E6" s="217"/>
      <c r="F6" s="217"/>
      <c r="G6" s="217"/>
      <c r="H6" s="217"/>
      <c r="I6" s="218"/>
    </row>
    <row r="7" spans="2:75" ht="15.75" customHeight="1">
      <c r="B7" s="3"/>
      <c r="C7" s="44" t="str">
        <f>IF(Units="U.S.","Overhead cost per sq. foot per week excluding production labor","Overhead cost per sq. meter per week excluding production labor")</f>
        <v>Overhead cost per sq. foot per week excluding production labor</v>
      </c>
      <c r="D7" s="256">
        <v>0.4</v>
      </c>
      <c r="E7" s="219"/>
      <c r="F7" s="219"/>
      <c r="G7" s="219"/>
      <c r="H7" s="219"/>
      <c r="I7" s="219"/>
    </row>
    <row r="8" spans="2:75" ht="15.75" customHeight="1">
      <c r="B8" s="3"/>
      <c r="C8" s="44" t="s">
        <v>33</v>
      </c>
      <c r="D8" s="256">
        <v>10</v>
      </c>
      <c r="E8" s="220"/>
      <c r="F8" s="220"/>
      <c r="G8" s="220"/>
      <c r="H8" s="220"/>
      <c r="I8" s="220"/>
    </row>
    <row r="9" spans="2:75" ht="15.75" customHeight="1" thickBot="1">
      <c r="B9" s="3"/>
      <c r="C9" s="36" t="s">
        <v>34</v>
      </c>
      <c r="D9" s="257">
        <v>15</v>
      </c>
      <c r="E9" s="220"/>
      <c r="F9" s="220"/>
      <c r="G9" s="220"/>
      <c r="H9" s="220"/>
      <c r="I9" s="220"/>
    </row>
    <row r="10" spans="2:75" ht="19.5" customHeight="1">
      <c r="C10" s="5"/>
    </row>
    <row r="11" spans="2:75" ht="57.75" customHeight="1">
      <c r="B11" s="6"/>
      <c r="C11" s="17" t="s">
        <v>0</v>
      </c>
      <c r="D11" s="206" t="s">
        <v>58</v>
      </c>
      <c r="E11" s="206" t="s">
        <v>59</v>
      </c>
      <c r="F11" s="206" t="s">
        <v>61</v>
      </c>
      <c r="G11" s="206" t="s">
        <v>62</v>
      </c>
      <c r="H11" s="206" t="s">
        <v>176</v>
      </c>
      <c r="I11" s="206" t="s">
        <v>72</v>
      </c>
      <c r="J11" s="92" t="s">
        <v>107</v>
      </c>
      <c r="K11" s="92" t="s">
        <v>108</v>
      </c>
      <c r="L11" s="92" t="s">
        <v>109</v>
      </c>
      <c r="M11" s="92" t="s">
        <v>110</v>
      </c>
      <c r="N11" s="92" t="s">
        <v>182</v>
      </c>
      <c r="O11" s="92" t="s">
        <v>112</v>
      </c>
      <c r="P11" s="92" t="s">
        <v>113</v>
      </c>
      <c r="Q11" s="92" t="s">
        <v>114</v>
      </c>
      <c r="R11" s="92" t="s">
        <v>115</v>
      </c>
      <c r="S11" s="92" t="s">
        <v>116</v>
      </c>
      <c r="T11" s="92" t="s">
        <v>179</v>
      </c>
      <c r="U11" s="92" t="s">
        <v>118</v>
      </c>
      <c r="V11" s="104" t="s">
        <v>119</v>
      </c>
      <c r="W11" s="104" t="s">
        <v>120</v>
      </c>
      <c r="X11" s="104" t="s">
        <v>121</v>
      </c>
      <c r="Y11" s="104" t="s">
        <v>122</v>
      </c>
      <c r="Z11" s="104" t="s">
        <v>178</v>
      </c>
      <c r="AA11" s="104" t="s">
        <v>124</v>
      </c>
      <c r="AB11" s="104" t="s">
        <v>125</v>
      </c>
      <c r="AC11" s="104" t="s">
        <v>126</v>
      </c>
      <c r="AD11" s="104" t="s">
        <v>127</v>
      </c>
      <c r="AE11" s="104" t="s">
        <v>128</v>
      </c>
      <c r="AF11" s="104" t="s">
        <v>177</v>
      </c>
      <c r="AG11" s="104" t="s">
        <v>130</v>
      </c>
      <c r="AH11" s="104" t="s">
        <v>131</v>
      </c>
      <c r="AI11" s="104" t="s">
        <v>132</v>
      </c>
      <c r="AJ11" s="104" t="s">
        <v>133</v>
      </c>
      <c r="AK11" s="104" t="s">
        <v>134</v>
      </c>
      <c r="AL11" s="104" t="s">
        <v>183</v>
      </c>
      <c r="AM11" s="104" t="s">
        <v>136</v>
      </c>
      <c r="AN11" s="128" t="s">
        <v>137</v>
      </c>
      <c r="AO11" s="128" t="s">
        <v>138</v>
      </c>
      <c r="AP11" s="128" t="s">
        <v>139</v>
      </c>
      <c r="AQ11" s="128" t="s">
        <v>140</v>
      </c>
      <c r="AR11" s="128" t="s">
        <v>184</v>
      </c>
      <c r="AS11" s="128" t="s">
        <v>142</v>
      </c>
      <c r="AT11" s="128" t="s">
        <v>143</v>
      </c>
      <c r="AU11" s="128" t="s">
        <v>144</v>
      </c>
      <c r="AV11" s="128" t="s">
        <v>145</v>
      </c>
      <c r="AW11" s="128" t="s">
        <v>146</v>
      </c>
      <c r="AX11" s="128" t="s">
        <v>185</v>
      </c>
      <c r="AY11" s="128" t="s">
        <v>148</v>
      </c>
      <c r="AZ11" s="128" t="s">
        <v>149</v>
      </c>
      <c r="BA11" s="128" t="s">
        <v>150</v>
      </c>
      <c r="BB11" s="128" t="s">
        <v>151</v>
      </c>
      <c r="BC11" s="128" t="s">
        <v>152</v>
      </c>
      <c r="BD11" s="128" t="s">
        <v>186</v>
      </c>
      <c r="BE11" s="128" t="s">
        <v>154</v>
      </c>
      <c r="BF11" s="116" t="s">
        <v>157</v>
      </c>
      <c r="BG11" s="116" t="s">
        <v>158</v>
      </c>
      <c r="BH11" s="116" t="s">
        <v>155</v>
      </c>
      <c r="BI11" s="116" t="s">
        <v>156</v>
      </c>
      <c r="BJ11" s="116" t="s">
        <v>187</v>
      </c>
      <c r="BK11" s="116" t="s">
        <v>160</v>
      </c>
      <c r="BL11" s="140" t="s">
        <v>161</v>
      </c>
      <c r="BM11" s="140" t="s">
        <v>162</v>
      </c>
      <c r="BN11" s="140" t="s">
        <v>163</v>
      </c>
      <c r="BO11" s="140" t="s">
        <v>164</v>
      </c>
      <c r="BP11" s="140" t="s">
        <v>188</v>
      </c>
      <c r="BQ11" s="140" t="s">
        <v>166</v>
      </c>
      <c r="BR11" s="152" t="s">
        <v>173</v>
      </c>
      <c r="BS11" s="152" t="s">
        <v>174</v>
      </c>
      <c r="BT11" s="152" t="s">
        <v>169</v>
      </c>
      <c r="BU11" s="152" t="s">
        <v>170</v>
      </c>
      <c r="BV11" s="152" t="s">
        <v>189</v>
      </c>
      <c r="BW11" s="152" t="s">
        <v>172</v>
      </c>
    </row>
    <row r="12" spans="2:75">
      <c r="B12" s="6" t="s">
        <v>53</v>
      </c>
      <c r="C12" s="1" t="s">
        <v>35</v>
      </c>
      <c r="D12" s="207">
        <v>2.4</v>
      </c>
      <c r="E12" s="207">
        <v>2.4</v>
      </c>
      <c r="F12" s="207">
        <v>8.6999999999999994E-2</v>
      </c>
      <c r="G12" s="207">
        <v>8.6999999999999994E-2</v>
      </c>
      <c r="H12" s="207">
        <v>8.6999999999999994E-2</v>
      </c>
      <c r="I12" s="207">
        <v>8.6999999999999994E-2</v>
      </c>
      <c r="J12" s="93">
        <v>2.4</v>
      </c>
      <c r="K12" s="93">
        <v>2.4</v>
      </c>
      <c r="L12" s="93">
        <v>8.6999999999999994E-2</v>
      </c>
      <c r="M12" s="93">
        <v>8.6999999999999994E-2</v>
      </c>
      <c r="N12" s="93">
        <v>8.6999999999999994E-2</v>
      </c>
      <c r="O12" s="93">
        <v>8.6999999999999994E-2</v>
      </c>
      <c r="P12" s="93">
        <v>2.4</v>
      </c>
      <c r="Q12" s="93">
        <v>2.4</v>
      </c>
      <c r="R12" s="93">
        <v>8.6999999999999994E-2</v>
      </c>
      <c r="S12" s="93">
        <v>8.6999999999999994E-2</v>
      </c>
      <c r="T12" s="93">
        <v>8.6999999999999994E-2</v>
      </c>
      <c r="U12" s="93">
        <v>8.6999999999999994E-2</v>
      </c>
      <c r="V12" s="105">
        <v>2.4</v>
      </c>
      <c r="W12" s="105">
        <v>2.4</v>
      </c>
      <c r="X12" s="105">
        <v>8.6999999999999994E-2</v>
      </c>
      <c r="Y12" s="105">
        <v>8.6999999999999994E-2</v>
      </c>
      <c r="Z12" s="105">
        <v>8.6999999999999994E-2</v>
      </c>
      <c r="AA12" s="105">
        <v>8.6999999999999994E-2</v>
      </c>
      <c r="AB12" s="105">
        <v>2.4</v>
      </c>
      <c r="AC12" s="105">
        <v>2.4</v>
      </c>
      <c r="AD12" s="105">
        <v>8.6999999999999994E-2</v>
      </c>
      <c r="AE12" s="105">
        <v>8.6999999999999994E-2</v>
      </c>
      <c r="AF12" s="105">
        <v>8.6999999999999994E-2</v>
      </c>
      <c r="AG12" s="105">
        <v>8.6999999999999994E-2</v>
      </c>
      <c r="AH12" s="105">
        <v>2.4</v>
      </c>
      <c r="AI12" s="105">
        <v>2.4</v>
      </c>
      <c r="AJ12" s="105">
        <v>8.6999999999999994E-2</v>
      </c>
      <c r="AK12" s="105">
        <v>8.6999999999999994E-2</v>
      </c>
      <c r="AL12" s="105">
        <v>8.6999999999999994E-2</v>
      </c>
      <c r="AM12" s="105">
        <v>8.6999999999999994E-2</v>
      </c>
      <c r="AN12" s="129">
        <v>2.4</v>
      </c>
      <c r="AO12" s="129">
        <v>2.4</v>
      </c>
      <c r="AP12" s="129">
        <v>8.6999999999999994E-2</v>
      </c>
      <c r="AQ12" s="129">
        <v>8.6999999999999994E-2</v>
      </c>
      <c r="AR12" s="129">
        <v>8.6999999999999994E-2</v>
      </c>
      <c r="AS12" s="129">
        <v>8.6999999999999994E-2</v>
      </c>
      <c r="AT12" s="129">
        <v>2.4</v>
      </c>
      <c r="AU12" s="129">
        <v>2.4</v>
      </c>
      <c r="AV12" s="129">
        <v>8.6999999999999994E-2</v>
      </c>
      <c r="AW12" s="129">
        <v>8.6999999999999994E-2</v>
      </c>
      <c r="AX12" s="129">
        <v>8.6999999999999994E-2</v>
      </c>
      <c r="AY12" s="129">
        <v>8.6999999999999994E-2</v>
      </c>
      <c r="AZ12" s="129">
        <v>2.4</v>
      </c>
      <c r="BA12" s="129">
        <v>2.4</v>
      </c>
      <c r="BB12" s="129">
        <v>8.6999999999999994E-2</v>
      </c>
      <c r="BC12" s="129">
        <v>8.6999999999999994E-2</v>
      </c>
      <c r="BD12" s="129">
        <v>8.6999999999999994E-2</v>
      </c>
      <c r="BE12" s="129">
        <v>8.6999999999999994E-2</v>
      </c>
      <c r="BF12" s="117">
        <v>2.4</v>
      </c>
      <c r="BG12" s="117">
        <v>2.4</v>
      </c>
      <c r="BH12" s="117">
        <v>8.6999999999999994E-2</v>
      </c>
      <c r="BI12" s="117">
        <v>8.6999999999999994E-2</v>
      </c>
      <c r="BJ12" s="117">
        <v>8.6999999999999994E-2</v>
      </c>
      <c r="BK12" s="117">
        <v>8.6999999999999994E-2</v>
      </c>
      <c r="BL12" s="141">
        <v>2.4</v>
      </c>
      <c r="BM12" s="141">
        <v>2.4</v>
      </c>
      <c r="BN12" s="141">
        <v>8.6999999999999994E-2</v>
      </c>
      <c r="BO12" s="141">
        <v>8.6999999999999994E-2</v>
      </c>
      <c r="BP12" s="141">
        <v>8.6999999999999994E-2</v>
      </c>
      <c r="BQ12" s="141">
        <v>8.6999999999999994E-2</v>
      </c>
      <c r="BR12" s="153">
        <v>2.63</v>
      </c>
      <c r="BS12" s="153">
        <v>2.63</v>
      </c>
      <c r="BT12" s="153">
        <v>8.6999999999999994E-2</v>
      </c>
      <c r="BU12" s="153">
        <v>8.6999999999999994E-2</v>
      </c>
      <c r="BV12" s="153">
        <v>8.6999999999999994E-2</v>
      </c>
      <c r="BW12" s="153">
        <v>8.6999999999999994E-2</v>
      </c>
    </row>
    <row r="13" spans="2:75">
      <c r="B13" s="6"/>
      <c r="C13" s="1" t="s">
        <v>36</v>
      </c>
      <c r="D13" s="207"/>
      <c r="E13" s="207"/>
      <c r="F13" s="207">
        <v>5.2999999999999999E-2</v>
      </c>
      <c r="G13" s="207">
        <v>5.2999999999999999E-2</v>
      </c>
      <c r="H13" s="207">
        <v>5.2999999999999999E-2</v>
      </c>
      <c r="I13" s="207">
        <v>5.2999999999999999E-2</v>
      </c>
      <c r="J13" s="93"/>
      <c r="K13" s="93"/>
      <c r="L13" s="93">
        <v>5.2999999999999999E-2</v>
      </c>
      <c r="M13" s="93">
        <v>5.2999999999999999E-2</v>
      </c>
      <c r="N13" s="93">
        <v>5.2999999999999999E-2</v>
      </c>
      <c r="O13" s="93">
        <v>5.2999999999999999E-2</v>
      </c>
      <c r="P13" s="93"/>
      <c r="Q13" s="93"/>
      <c r="R13" s="93">
        <v>5.2999999999999999E-2</v>
      </c>
      <c r="S13" s="93">
        <v>5.2999999999999999E-2</v>
      </c>
      <c r="T13" s="93">
        <v>5.2999999999999999E-2</v>
      </c>
      <c r="U13" s="93">
        <v>5.2999999999999999E-2</v>
      </c>
      <c r="V13" s="105"/>
      <c r="W13" s="105"/>
      <c r="X13" s="105">
        <v>5.2999999999999999E-2</v>
      </c>
      <c r="Y13" s="105">
        <v>5.2999999999999999E-2</v>
      </c>
      <c r="Z13" s="105">
        <v>5.2999999999999999E-2</v>
      </c>
      <c r="AA13" s="105">
        <v>5.2999999999999999E-2</v>
      </c>
      <c r="AB13" s="105"/>
      <c r="AC13" s="105"/>
      <c r="AD13" s="105">
        <v>5.2999999999999999E-2</v>
      </c>
      <c r="AE13" s="105">
        <v>5.2999999999999999E-2</v>
      </c>
      <c r="AF13" s="105">
        <v>5.2999999999999999E-2</v>
      </c>
      <c r="AG13" s="105">
        <v>5.2999999999999999E-2</v>
      </c>
      <c r="AH13" s="105"/>
      <c r="AI13" s="105"/>
      <c r="AJ13" s="105">
        <v>5.2999999999999999E-2</v>
      </c>
      <c r="AK13" s="105">
        <v>5.2999999999999999E-2</v>
      </c>
      <c r="AL13" s="105">
        <v>5.2999999999999999E-2</v>
      </c>
      <c r="AM13" s="105">
        <v>5.2999999999999999E-2</v>
      </c>
      <c r="AN13" s="129"/>
      <c r="AO13" s="129"/>
      <c r="AP13" s="129">
        <v>5.2999999999999999E-2</v>
      </c>
      <c r="AQ13" s="129">
        <v>5.2999999999999999E-2</v>
      </c>
      <c r="AR13" s="129">
        <v>5.2999999999999999E-2</v>
      </c>
      <c r="AS13" s="129">
        <v>5.2999999999999999E-2</v>
      </c>
      <c r="AT13" s="129"/>
      <c r="AU13" s="129"/>
      <c r="AV13" s="129">
        <v>5.2999999999999999E-2</v>
      </c>
      <c r="AW13" s="129">
        <v>5.2999999999999999E-2</v>
      </c>
      <c r="AX13" s="129">
        <v>5.2999999999999999E-2</v>
      </c>
      <c r="AY13" s="129">
        <v>5.2999999999999999E-2</v>
      </c>
      <c r="AZ13" s="129"/>
      <c r="BA13" s="129"/>
      <c r="BB13" s="129">
        <v>5.2999999999999999E-2</v>
      </c>
      <c r="BC13" s="129">
        <v>5.2999999999999999E-2</v>
      </c>
      <c r="BD13" s="129">
        <v>5.2999999999999999E-2</v>
      </c>
      <c r="BE13" s="129">
        <v>5.2999999999999999E-2</v>
      </c>
      <c r="BF13" s="117"/>
      <c r="BG13" s="117"/>
      <c r="BH13" s="117">
        <v>5.2999999999999999E-2</v>
      </c>
      <c r="BI13" s="117">
        <v>5.2999999999999999E-2</v>
      </c>
      <c r="BJ13" s="117">
        <v>5.2999999999999999E-2</v>
      </c>
      <c r="BK13" s="117">
        <v>5.2999999999999999E-2</v>
      </c>
      <c r="BL13" s="141"/>
      <c r="BM13" s="141"/>
      <c r="BN13" s="141">
        <v>5.2999999999999999E-2</v>
      </c>
      <c r="BO13" s="141">
        <v>5.2999999999999999E-2</v>
      </c>
      <c r="BP13" s="141">
        <v>5.2999999999999999E-2</v>
      </c>
      <c r="BQ13" s="141">
        <v>5.2999999999999999E-2</v>
      </c>
      <c r="BR13" s="153"/>
      <c r="BS13" s="153"/>
      <c r="BT13" s="153">
        <v>5.2999999999999999E-2</v>
      </c>
      <c r="BU13" s="153">
        <v>5.2999999999999999E-2</v>
      </c>
      <c r="BV13" s="153">
        <v>5.2999999999999999E-2</v>
      </c>
      <c r="BW13" s="153">
        <v>5.2999999999999999E-2</v>
      </c>
    </row>
    <row r="14" spans="2:75">
      <c r="B14" s="6"/>
      <c r="C14" s="30" t="s">
        <v>71</v>
      </c>
      <c r="D14" s="208">
        <v>5.0000000000000001E-3</v>
      </c>
      <c r="E14" s="208">
        <v>5.0000000000000001E-3</v>
      </c>
      <c r="F14" s="208">
        <v>5.0000000000000001E-3</v>
      </c>
      <c r="G14" s="208">
        <v>5.0000000000000001E-3</v>
      </c>
      <c r="H14" s="208">
        <v>5.0000000000000001E-3</v>
      </c>
      <c r="I14" s="208">
        <v>5.0000000000000001E-3</v>
      </c>
      <c r="J14" s="94">
        <v>5.0000000000000001E-3</v>
      </c>
      <c r="K14" s="94">
        <v>5.0000000000000001E-3</v>
      </c>
      <c r="L14" s="94">
        <v>5.0000000000000001E-3</v>
      </c>
      <c r="M14" s="94">
        <v>5.0000000000000001E-3</v>
      </c>
      <c r="N14" s="94">
        <v>5.0000000000000001E-3</v>
      </c>
      <c r="O14" s="94">
        <v>5.0000000000000001E-3</v>
      </c>
      <c r="P14" s="94">
        <v>5.0000000000000001E-3</v>
      </c>
      <c r="Q14" s="94">
        <v>5.0000000000000001E-3</v>
      </c>
      <c r="R14" s="94">
        <v>5.0000000000000001E-3</v>
      </c>
      <c r="S14" s="94">
        <v>5.0000000000000001E-3</v>
      </c>
      <c r="T14" s="94">
        <v>5.0000000000000001E-3</v>
      </c>
      <c r="U14" s="94">
        <v>5.0000000000000001E-3</v>
      </c>
      <c r="V14" s="106">
        <v>5.0000000000000001E-3</v>
      </c>
      <c r="W14" s="106">
        <v>5.0000000000000001E-3</v>
      </c>
      <c r="X14" s="106">
        <v>5.0000000000000001E-3</v>
      </c>
      <c r="Y14" s="106">
        <v>5.0000000000000001E-3</v>
      </c>
      <c r="Z14" s="106">
        <v>5.0000000000000001E-3</v>
      </c>
      <c r="AA14" s="106">
        <v>5.0000000000000001E-3</v>
      </c>
      <c r="AB14" s="106">
        <v>5.0000000000000001E-3</v>
      </c>
      <c r="AC14" s="106">
        <v>5.0000000000000001E-3</v>
      </c>
      <c r="AD14" s="106">
        <v>5.0000000000000001E-3</v>
      </c>
      <c r="AE14" s="106">
        <v>5.0000000000000001E-3</v>
      </c>
      <c r="AF14" s="106">
        <v>5.0000000000000001E-3</v>
      </c>
      <c r="AG14" s="106">
        <v>5.0000000000000001E-3</v>
      </c>
      <c r="AH14" s="106">
        <v>5.0000000000000001E-3</v>
      </c>
      <c r="AI14" s="106">
        <v>5.0000000000000001E-3</v>
      </c>
      <c r="AJ14" s="106">
        <v>5.0000000000000001E-3</v>
      </c>
      <c r="AK14" s="106">
        <v>5.0000000000000001E-3</v>
      </c>
      <c r="AL14" s="106">
        <v>5.0000000000000001E-3</v>
      </c>
      <c r="AM14" s="106">
        <v>5.0000000000000001E-3</v>
      </c>
      <c r="AN14" s="130">
        <v>5.0000000000000001E-3</v>
      </c>
      <c r="AO14" s="130">
        <v>5.0000000000000001E-3</v>
      </c>
      <c r="AP14" s="130">
        <v>5.0000000000000001E-3</v>
      </c>
      <c r="AQ14" s="130">
        <v>5.0000000000000001E-3</v>
      </c>
      <c r="AR14" s="130">
        <v>5.0000000000000001E-3</v>
      </c>
      <c r="AS14" s="130">
        <v>5.0000000000000001E-3</v>
      </c>
      <c r="AT14" s="130">
        <v>5.0000000000000001E-3</v>
      </c>
      <c r="AU14" s="130">
        <v>5.0000000000000001E-3</v>
      </c>
      <c r="AV14" s="130">
        <v>5.0000000000000001E-3</v>
      </c>
      <c r="AW14" s="130">
        <v>5.0000000000000001E-3</v>
      </c>
      <c r="AX14" s="130">
        <v>5.0000000000000001E-3</v>
      </c>
      <c r="AY14" s="130">
        <v>5.0000000000000001E-3</v>
      </c>
      <c r="AZ14" s="130">
        <v>5.0000000000000001E-3</v>
      </c>
      <c r="BA14" s="130">
        <v>5.0000000000000001E-3</v>
      </c>
      <c r="BB14" s="130">
        <v>5.0000000000000001E-3</v>
      </c>
      <c r="BC14" s="130">
        <v>5.0000000000000001E-3</v>
      </c>
      <c r="BD14" s="130">
        <v>5.0000000000000001E-3</v>
      </c>
      <c r="BE14" s="130">
        <v>5.0000000000000001E-3</v>
      </c>
      <c r="BF14" s="118">
        <v>5.0000000000000001E-3</v>
      </c>
      <c r="BG14" s="118">
        <v>5.0000000000000001E-3</v>
      </c>
      <c r="BH14" s="118">
        <v>5.0000000000000001E-3</v>
      </c>
      <c r="BI14" s="118">
        <v>5.0000000000000001E-3</v>
      </c>
      <c r="BJ14" s="118">
        <v>5.0000000000000001E-3</v>
      </c>
      <c r="BK14" s="118">
        <v>5.0000000000000001E-3</v>
      </c>
      <c r="BL14" s="142">
        <v>5.0000000000000001E-3</v>
      </c>
      <c r="BM14" s="142">
        <v>5.0000000000000001E-3</v>
      </c>
      <c r="BN14" s="142">
        <v>5.0000000000000001E-3</v>
      </c>
      <c r="BO14" s="142">
        <v>5.0000000000000001E-3</v>
      </c>
      <c r="BP14" s="142">
        <v>5.0000000000000001E-3</v>
      </c>
      <c r="BQ14" s="142">
        <v>5.0000000000000001E-3</v>
      </c>
      <c r="BR14" s="154">
        <v>5.0000000000000001E-3</v>
      </c>
      <c r="BS14" s="154">
        <v>5.0000000000000001E-3</v>
      </c>
      <c r="BT14" s="154">
        <v>5.0000000000000001E-3</v>
      </c>
      <c r="BU14" s="154">
        <v>5.0000000000000001E-3</v>
      </c>
      <c r="BV14" s="154">
        <v>5.0000000000000001E-3</v>
      </c>
      <c r="BW14" s="154">
        <v>5.0000000000000001E-3</v>
      </c>
    </row>
    <row r="15" spans="2:75">
      <c r="B15" s="6" t="s">
        <v>14</v>
      </c>
      <c r="C15" s="31" t="s">
        <v>56</v>
      </c>
      <c r="D15" s="222">
        <v>0.25</v>
      </c>
      <c r="E15" s="222">
        <v>0.2</v>
      </c>
      <c r="F15" s="222" t="e">
        <f>D62</f>
        <v>#REF!</v>
      </c>
      <c r="G15" s="222" t="e">
        <f>E62</f>
        <v>#REF!</v>
      </c>
      <c r="H15" s="222">
        <v>0.25</v>
      </c>
      <c r="I15" s="222">
        <v>0.2</v>
      </c>
      <c r="J15" s="95">
        <v>0.25</v>
      </c>
      <c r="K15" s="95">
        <v>0.2</v>
      </c>
      <c r="L15" s="95" t="e">
        <f>J62</f>
        <v>#REF!</v>
      </c>
      <c r="M15" s="95" t="e">
        <f>K62</f>
        <v>#REF!</v>
      </c>
      <c r="N15" s="95">
        <v>0.25</v>
      </c>
      <c r="O15" s="95">
        <v>0.2</v>
      </c>
      <c r="P15" s="95">
        <v>0.25</v>
      </c>
      <c r="Q15" s="95">
        <v>0.2</v>
      </c>
      <c r="R15" s="95" t="e">
        <f>P62</f>
        <v>#REF!</v>
      </c>
      <c r="S15" s="95" t="e">
        <f>Q62</f>
        <v>#REF!</v>
      </c>
      <c r="T15" s="95">
        <v>0.25</v>
      </c>
      <c r="U15" s="95">
        <v>0.2</v>
      </c>
      <c r="V15" s="107">
        <v>0.25</v>
      </c>
      <c r="W15" s="107">
        <v>0.2</v>
      </c>
      <c r="X15" s="107" t="e">
        <f>V62</f>
        <v>#REF!</v>
      </c>
      <c r="Y15" s="107" t="e">
        <f>W62</f>
        <v>#REF!</v>
      </c>
      <c r="Z15" s="107">
        <v>0.25</v>
      </c>
      <c r="AA15" s="107">
        <v>0.2</v>
      </c>
      <c r="AB15" s="107">
        <v>0.25</v>
      </c>
      <c r="AC15" s="107">
        <v>0.2</v>
      </c>
      <c r="AD15" s="107" t="e">
        <f>AB62</f>
        <v>#REF!</v>
      </c>
      <c r="AE15" s="107" t="e">
        <f>AC62</f>
        <v>#REF!</v>
      </c>
      <c r="AF15" s="107">
        <v>0.25</v>
      </c>
      <c r="AG15" s="107">
        <v>0.2</v>
      </c>
      <c r="AH15" s="107">
        <v>0.25</v>
      </c>
      <c r="AI15" s="107">
        <v>0.2</v>
      </c>
      <c r="AJ15" s="107" t="e">
        <f>AH62</f>
        <v>#REF!</v>
      </c>
      <c r="AK15" s="107" t="e">
        <f>AI62</f>
        <v>#REF!</v>
      </c>
      <c r="AL15" s="107">
        <v>0.25</v>
      </c>
      <c r="AM15" s="107">
        <v>0.2</v>
      </c>
      <c r="AN15" s="131">
        <v>0.25</v>
      </c>
      <c r="AO15" s="131">
        <v>0.2</v>
      </c>
      <c r="AP15" s="131" t="e">
        <f>AN62</f>
        <v>#REF!</v>
      </c>
      <c r="AQ15" s="131" t="e">
        <f>AO62</f>
        <v>#REF!</v>
      </c>
      <c r="AR15" s="131">
        <v>0.25</v>
      </c>
      <c r="AS15" s="131">
        <v>0.2</v>
      </c>
      <c r="AT15" s="131">
        <v>0.25</v>
      </c>
      <c r="AU15" s="131">
        <v>0.2</v>
      </c>
      <c r="AV15" s="131" t="e">
        <f>AT62</f>
        <v>#REF!</v>
      </c>
      <c r="AW15" s="131" t="e">
        <f>AU62</f>
        <v>#REF!</v>
      </c>
      <c r="AX15" s="131">
        <v>0.25</v>
      </c>
      <c r="AY15" s="131">
        <v>0.2</v>
      </c>
      <c r="AZ15" s="131">
        <v>0.25</v>
      </c>
      <c r="BA15" s="131">
        <v>0.2</v>
      </c>
      <c r="BB15" s="131" t="e">
        <f>AZ62</f>
        <v>#REF!</v>
      </c>
      <c r="BC15" s="131" t="e">
        <f>BA62</f>
        <v>#REF!</v>
      </c>
      <c r="BD15" s="131">
        <v>0.25</v>
      </c>
      <c r="BE15" s="131">
        <v>0.2</v>
      </c>
      <c r="BF15" s="119" t="e">
        <f>#REF!</f>
        <v>#REF!</v>
      </c>
      <c r="BG15" s="119" t="e">
        <f>#REF!</f>
        <v>#REF!</v>
      </c>
      <c r="BH15" s="119" t="e">
        <f>BF62</f>
        <v>#REF!</v>
      </c>
      <c r="BI15" s="119" t="e">
        <f>BG62</f>
        <v>#REF!</v>
      </c>
      <c r="BJ15" s="119" t="e">
        <f>#REF!</f>
        <v>#REF!</v>
      </c>
      <c r="BK15" s="119" t="e">
        <f>#REF!</f>
        <v>#REF!</v>
      </c>
      <c r="BL15" s="143" t="e">
        <f>#REF!</f>
        <v>#REF!</v>
      </c>
      <c r="BM15" s="143" t="e">
        <f>#REF!</f>
        <v>#REF!</v>
      </c>
      <c r="BN15" s="143" t="e">
        <f>BL62</f>
        <v>#REF!</v>
      </c>
      <c r="BO15" s="143" t="e">
        <f>BM62</f>
        <v>#REF!</v>
      </c>
      <c r="BP15" s="143" t="e">
        <f>#REF!</f>
        <v>#REF!</v>
      </c>
      <c r="BQ15" s="143" t="e">
        <f>#REF!</f>
        <v>#REF!</v>
      </c>
      <c r="BR15" s="155" t="e">
        <f>#REF!</f>
        <v>#REF!</v>
      </c>
      <c r="BS15" s="155" t="e">
        <f>#REF!</f>
        <v>#REF!</v>
      </c>
      <c r="BT15" s="155" t="e">
        <f>BR62</f>
        <v>#REF!</v>
      </c>
      <c r="BU15" s="155" t="e">
        <f>BS62</f>
        <v>#REF!</v>
      </c>
      <c r="BV15" s="155" t="e">
        <f>#REF!</f>
        <v>#REF!</v>
      </c>
      <c r="BW15" s="155" t="e">
        <f>#REF!</f>
        <v>#REF!</v>
      </c>
    </row>
    <row r="16" spans="2:75">
      <c r="B16" s="6"/>
      <c r="C16" s="30" t="s">
        <v>57</v>
      </c>
      <c r="D16" s="208">
        <v>0</v>
      </c>
      <c r="E16" s="208">
        <v>3.0000000000000001E-3</v>
      </c>
      <c r="F16" s="208">
        <v>0</v>
      </c>
      <c r="G16" s="208">
        <v>0</v>
      </c>
      <c r="H16" s="208">
        <v>0</v>
      </c>
      <c r="I16" s="208">
        <v>3.0000000000000001E-3</v>
      </c>
      <c r="J16" s="94">
        <v>0</v>
      </c>
      <c r="K16" s="94">
        <v>3.0000000000000001E-3</v>
      </c>
      <c r="L16" s="94">
        <v>0</v>
      </c>
      <c r="M16" s="94">
        <v>0</v>
      </c>
      <c r="N16" s="94">
        <v>0</v>
      </c>
      <c r="O16" s="94">
        <v>3.0000000000000001E-3</v>
      </c>
      <c r="P16" s="94">
        <v>0</v>
      </c>
      <c r="Q16" s="94">
        <v>3.0000000000000001E-3</v>
      </c>
      <c r="R16" s="94">
        <v>0</v>
      </c>
      <c r="S16" s="94">
        <v>0</v>
      </c>
      <c r="T16" s="94">
        <v>0</v>
      </c>
      <c r="U16" s="94">
        <v>3.0000000000000001E-3</v>
      </c>
      <c r="V16" s="106">
        <v>0</v>
      </c>
      <c r="W16" s="106">
        <v>3.0000000000000001E-3</v>
      </c>
      <c r="X16" s="106">
        <v>0</v>
      </c>
      <c r="Y16" s="106">
        <v>0</v>
      </c>
      <c r="Z16" s="106">
        <v>0</v>
      </c>
      <c r="AA16" s="106">
        <v>3.0000000000000001E-3</v>
      </c>
      <c r="AB16" s="106">
        <v>0</v>
      </c>
      <c r="AC16" s="106">
        <v>3.0000000000000001E-3</v>
      </c>
      <c r="AD16" s="106">
        <v>0</v>
      </c>
      <c r="AE16" s="106">
        <v>0</v>
      </c>
      <c r="AF16" s="106">
        <v>0</v>
      </c>
      <c r="AG16" s="106">
        <v>3.0000000000000001E-3</v>
      </c>
      <c r="AH16" s="106">
        <v>0</v>
      </c>
      <c r="AI16" s="106">
        <v>3.0000000000000001E-3</v>
      </c>
      <c r="AJ16" s="106">
        <v>0</v>
      </c>
      <c r="AK16" s="106">
        <v>0</v>
      </c>
      <c r="AL16" s="106">
        <v>0</v>
      </c>
      <c r="AM16" s="106">
        <v>3.0000000000000001E-3</v>
      </c>
      <c r="AN16" s="130">
        <v>0</v>
      </c>
      <c r="AO16" s="130">
        <v>3.0000000000000001E-3</v>
      </c>
      <c r="AP16" s="130">
        <v>0</v>
      </c>
      <c r="AQ16" s="130">
        <v>0</v>
      </c>
      <c r="AR16" s="130">
        <v>0</v>
      </c>
      <c r="AS16" s="130">
        <v>3.0000000000000001E-3</v>
      </c>
      <c r="AT16" s="130">
        <v>0</v>
      </c>
      <c r="AU16" s="130">
        <v>3.0000000000000001E-3</v>
      </c>
      <c r="AV16" s="130">
        <v>0</v>
      </c>
      <c r="AW16" s="130">
        <v>0</v>
      </c>
      <c r="AX16" s="130">
        <v>0</v>
      </c>
      <c r="AY16" s="130">
        <v>3.0000000000000001E-3</v>
      </c>
      <c r="AZ16" s="130">
        <v>0</v>
      </c>
      <c r="BA16" s="130">
        <v>3.0000000000000001E-3</v>
      </c>
      <c r="BB16" s="130">
        <v>0</v>
      </c>
      <c r="BC16" s="130">
        <v>0</v>
      </c>
      <c r="BD16" s="130">
        <v>0</v>
      </c>
      <c r="BE16" s="130">
        <v>3.0000000000000001E-3</v>
      </c>
      <c r="BF16" s="118">
        <v>0</v>
      </c>
      <c r="BG16" s="118">
        <v>3.0000000000000001E-3</v>
      </c>
      <c r="BH16" s="118">
        <v>0</v>
      </c>
      <c r="BI16" s="118">
        <v>0</v>
      </c>
      <c r="BJ16" s="118">
        <v>0</v>
      </c>
      <c r="BK16" s="118">
        <v>3.0000000000000001E-3</v>
      </c>
      <c r="BL16" s="142">
        <v>0</v>
      </c>
      <c r="BM16" s="142">
        <v>3.0000000000000001E-3</v>
      </c>
      <c r="BN16" s="142">
        <v>0</v>
      </c>
      <c r="BO16" s="142">
        <v>0</v>
      </c>
      <c r="BP16" s="142">
        <v>0</v>
      </c>
      <c r="BQ16" s="142">
        <v>3.0000000000000001E-3</v>
      </c>
      <c r="BR16" s="154">
        <v>0</v>
      </c>
      <c r="BS16" s="154">
        <v>3.0000000000000001E-3</v>
      </c>
      <c r="BT16" s="154">
        <v>0</v>
      </c>
      <c r="BU16" s="154">
        <v>0</v>
      </c>
      <c r="BV16" s="154">
        <v>0</v>
      </c>
      <c r="BW16" s="154">
        <v>3.0000000000000001E-3</v>
      </c>
    </row>
    <row r="17" spans="2:75">
      <c r="C17" s="30" t="s">
        <v>37</v>
      </c>
      <c r="D17" s="209">
        <v>1</v>
      </c>
      <c r="E17" s="209">
        <v>1</v>
      </c>
      <c r="F17" s="209">
        <v>1</v>
      </c>
      <c r="G17" s="209">
        <v>1</v>
      </c>
      <c r="H17" s="209">
        <v>1</v>
      </c>
      <c r="I17" s="209">
        <v>1</v>
      </c>
      <c r="J17" s="96">
        <v>1</v>
      </c>
      <c r="K17" s="96">
        <v>1</v>
      </c>
      <c r="L17" s="96">
        <v>1</v>
      </c>
      <c r="M17" s="96">
        <v>1</v>
      </c>
      <c r="N17" s="96">
        <v>1</v>
      </c>
      <c r="O17" s="96">
        <v>1</v>
      </c>
      <c r="P17" s="96">
        <v>1</v>
      </c>
      <c r="Q17" s="96">
        <v>1</v>
      </c>
      <c r="R17" s="96">
        <v>1</v>
      </c>
      <c r="S17" s="96">
        <v>1</v>
      </c>
      <c r="T17" s="96">
        <v>1</v>
      </c>
      <c r="U17" s="96">
        <v>1</v>
      </c>
      <c r="V17" s="108">
        <v>1</v>
      </c>
      <c r="W17" s="108">
        <v>1</v>
      </c>
      <c r="X17" s="108">
        <v>1</v>
      </c>
      <c r="Y17" s="108">
        <v>1</v>
      </c>
      <c r="Z17" s="108">
        <v>1</v>
      </c>
      <c r="AA17" s="108">
        <v>1</v>
      </c>
      <c r="AB17" s="108">
        <v>1</v>
      </c>
      <c r="AC17" s="108">
        <v>1</v>
      </c>
      <c r="AD17" s="108">
        <v>1</v>
      </c>
      <c r="AE17" s="108">
        <v>1</v>
      </c>
      <c r="AF17" s="108">
        <v>1</v>
      </c>
      <c r="AG17" s="108">
        <v>1</v>
      </c>
      <c r="AH17" s="108">
        <v>1</v>
      </c>
      <c r="AI17" s="108">
        <v>1</v>
      </c>
      <c r="AJ17" s="108">
        <v>1</v>
      </c>
      <c r="AK17" s="108">
        <v>1</v>
      </c>
      <c r="AL17" s="108">
        <v>1</v>
      </c>
      <c r="AM17" s="108">
        <v>1</v>
      </c>
      <c r="AN17" s="132">
        <v>1</v>
      </c>
      <c r="AO17" s="132">
        <v>1</v>
      </c>
      <c r="AP17" s="132">
        <v>1</v>
      </c>
      <c r="AQ17" s="132">
        <v>1</v>
      </c>
      <c r="AR17" s="132">
        <v>1</v>
      </c>
      <c r="AS17" s="132">
        <v>1</v>
      </c>
      <c r="AT17" s="132">
        <v>1</v>
      </c>
      <c r="AU17" s="132">
        <v>1</v>
      </c>
      <c r="AV17" s="132">
        <v>1</v>
      </c>
      <c r="AW17" s="132">
        <v>1</v>
      </c>
      <c r="AX17" s="132">
        <v>1</v>
      </c>
      <c r="AY17" s="132">
        <v>1</v>
      </c>
      <c r="AZ17" s="132">
        <v>1</v>
      </c>
      <c r="BA17" s="132">
        <v>1</v>
      </c>
      <c r="BB17" s="132">
        <v>1</v>
      </c>
      <c r="BC17" s="132">
        <v>1</v>
      </c>
      <c r="BD17" s="132">
        <v>1</v>
      </c>
      <c r="BE17" s="132">
        <v>1</v>
      </c>
      <c r="BF17" s="120">
        <v>1</v>
      </c>
      <c r="BG17" s="120">
        <v>1</v>
      </c>
      <c r="BH17" s="120">
        <v>1</v>
      </c>
      <c r="BI17" s="120">
        <v>1</v>
      </c>
      <c r="BJ17" s="120">
        <v>1</v>
      </c>
      <c r="BK17" s="120">
        <v>1</v>
      </c>
      <c r="BL17" s="144">
        <v>1</v>
      </c>
      <c r="BM17" s="144">
        <v>1</v>
      </c>
      <c r="BN17" s="144">
        <v>1</v>
      </c>
      <c r="BO17" s="144">
        <v>1</v>
      </c>
      <c r="BP17" s="144">
        <v>1</v>
      </c>
      <c r="BQ17" s="144">
        <v>1</v>
      </c>
      <c r="BR17" s="156">
        <v>1</v>
      </c>
      <c r="BS17" s="156">
        <v>1</v>
      </c>
      <c r="BT17" s="156">
        <v>1</v>
      </c>
      <c r="BU17" s="156">
        <v>1</v>
      </c>
      <c r="BV17" s="156">
        <v>1</v>
      </c>
      <c r="BW17" s="156">
        <v>1</v>
      </c>
    </row>
    <row r="18" spans="2:75">
      <c r="B18" s="6"/>
      <c r="C18" s="30" t="s">
        <v>38</v>
      </c>
      <c r="D18" s="209">
        <v>102</v>
      </c>
      <c r="E18" s="209">
        <v>102</v>
      </c>
      <c r="F18" s="209">
        <v>1</v>
      </c>
      <c r="G18" s="209">
        <v>1</v>
      </c>
      <c r="H18" s="209">
        <v>1</v>
      </c>
      <c r="I18" s="209">
        <v>1</v>
      </c>
      <c r="J18" s="96">
        <v>102</v>
      </c>
      <c r="K18" s="96">
        <v>102</v>
      </c>
      <c r="L18" s="96">
        <v>1</v>
      </c>
      <c r="M18" s="96">
        <v>1</v>
      </c>
      <c r="N18" s="96">
        <v>1</v>
      </c>
      <c r="O18" s="96">
        <v>1</v>
      </c>
      <c r="P18" s="96">
        <v>102</v>
      </c>
      <c r="Q18" s="96">
        <v>102</v>
      </c>
      <c r="R18" s="96">
        <v>1</v>
      </c>
      <c r="S18" s="96">
        <v>1</v>
      </c>
      <c r="T18" s="96">
        <v>1</v>
      </c>
      <c r="U18" s="96">
        <v>1</v>
      </c>
      <c r="V18" s="108">
        <v>102</v>
      </c>
      <c r="W18" s="108">
        <v>102</v>
      </c>
      <c r="X18" s="108">
        <v>1</v>
      </c>
      <c r="Y18" s="108">
        <v>1</v>
      </c>
      <c r="Z18" s="108">
        <v>1</v>
      </c>
      <c r="AA18" s="108">
        <v>1</v>
      </c>
      <c r="AB18" s="108">
        <v>102</v>
      </c>
      <c r="AC18" s="108">
        <v>102</v>
      </c>
      <c r="AD18" s="108">
        <v>1</v>
      </c>
      <c r="AE18" s="108">
        <v>1</v>
      </c>
      <c r="AF18" s="108">
        <v>1</v>
      </c>
      <c r="AG18" s="108">
        <v>1</v>
      </c>
      <c r="AH18" s="108">
        <v>102</v>
      </c>
      <c r="AI18" s="108">
        <v>102</v>
      </c>
      <c r="AJ18" s="108">
        <v>1</v>
      </c>
      <c r="AK18" s="108">
        <v>1</v>
      </c>
      <c r="AL18" s="108">
        <v>1</v>
      </c>
      <c r="AM18" s="108">
        <v>1</v>
      </c>
      <c r="AN18" s="132">
        <v>102</v>
      </c>
      <c r="AO18" s="132">
        <v>102</v>
      </c>
      <c r="AP18" s="132">
        <v>1</v>
      </c>
      <c r="AQ18" s="132">
        <v>1</v>
      </c>
      <c r="AR18" s="132">
        <v>1</v>
      </c>
      <c r="AS18" s="132">
        <v>1</v>
      </c>
      <c r="AT18" s="132">
        <v>102</v>
      </c>
      <c r="AU18" s="132">
        <v>102</v>
      </c>
      <c r="AV18" s="132">
        <v>1</v>
      </c>
      <c r="AW18" s="132">
        <v>1</v>
      </c>
      <c r="AX18" s="132">
        <v>1</v>
      </c>
      <c r="AY18" s="132">
        <v>1</v>
      </c>
      <c r="AZ18" s="132">
        <v>102</v>
      </c>
      <c r="BA18" s="132">
        <v>102</v>
      </c>
      <c r="BB18" s="132">
        <v>1</v>
      </c>
      <c r="BC18" s="132">
        <v>1</v>
      </c>
      <c r="BD18" s="132">
        <v>1</v>
      </c>
      <c r="BE18" s="132">
        <v>1</v>
      </c>
      <c r="BF18" s="120">
        <v>102</v>
      </c>
      <c r="BG18" s="120">
        <v>102</v>
      </c>
      <c r="BH18" s="120">
        <v>1</v>
      </c>
      <c r="BI18" s="120">
        <v>1</v>
      </c>
      <c r="BJ18" s="120">
        <v>1</v>
      </c>
      <c r="BK18" s="120">
        <v>1</v>
      </c>
      <c r="BL18" s="144">
        <v>102</v>
      </c>
      <c r="BM18" s="144">
        <v>102</v>
      </c>
      <c r="BN18" s="144">
        <v>1</v>
      </c>
      <c r="BO18" s="144">
        <v>1</v>
      </c>
      <c r="BP18" s="144">
        <v>1</v>
      </c>
      <c r="BQ18" s="144">
        <v>1</v>
      </c>
      <c r="BR18" s="156">
        <v>104</v>
      </c>
      <c r="BS18" s="156">
        <v>104</v>
      </c>
      <c r="BT18" s="156">
        <v>1</v>
      </c>
      <c r="BU18" s="156">
        <v>1</v>
      </c>
      <c r="BV18" s="156">
        <v>1</v>
      </c>
      <c r="BW18" s="156">
        <v>1</v>
      </c>
    </row>
    <row r="19" spans="2:75">
      <c r="B19" s="6"/>
      <c r="C19" s="30" t="s">
        <v>39</v>
      </c>
      <c r="D19" s="210">
        <v>0</v>
      </c>
      <c r="E19" s="210">
        <v>0</v>
      </c>
      <c r="F19" s="210">
        <v>0.02</v>
      </c>
      <c r="G19" s="210">
        <v>0.02</v>
      </c>
      <c r="H19" s="210">
        <v>0.02</v>
      </c>
      <c r="I19" s="210">
        <v>0.02</v>
      </c>
      <c r="J19" s="97">
        <v>0</v>
      </c>
      <c r="K19" s="97">
        <v>0</v>
      </c>
      <c r="L19" s="97">
        <v>0.02</v>
      </c>
      <c r="M19" s="97">
        <v>0.02</v>
      </c>
      <c r="N19" s="97">
        <v>0.02</v>
      </c>
      <c r="O19" s="97">
        <v>0.02</v>
      </c>
      <c r="P19" s="97">
        <v>0</v>
      </c>
      <c r="Q19" s="97">
        <v>0</v>
      </c>
      <c r="R19" s="97">
        <v>0.02</v>
      </c>
      <c r="S19" s="97">
        <v>0.02</v>
      </c>
      <c r="T19" s="97">
        <v>0.02</v>
      </c>
      <c r="U19" s="97">
        <v>0.02</v>
      </c>
      <c r="V19" s="109">
        <v>0</v>
      </c>
      <c r="W19" s="109">
        <v>0</v>
      </c>
      <c r="X19" s="109">
        <v>0.02</v>
      </c>
      <c r="Y19" s="109">
        <v>0.02</v>
      </c>
      <c r="Z19" s="109">
        <v>0.02</v>
      </c>
      <c r="AA19" s="109">
        <v>0.02</v>
      </c>
      <c r="AB19" s="109">
        <v>0</v>
      </c>
      <c r="AC19" s="109">
        <v>0</v>
      </c>
      <c r="AD19" s="109">
        <v>0.02</v>
      </c>
      <c r="AE19" s="109">
        <v>0.02</v>
      </c>
      <c r="AF19" s="109">
        <v>0.02</v>
      </c>
      <c r="AG19" s="109">
        <v>0.02</v>
      </c>
      <c r="AH19" s="109">
        <v>0</v>
      </c>
      <c r="AI19" s="109">
        <v>0</v>
      </c>
      <c r="AJ19" s="109">
        <v>0.02</v>
      </c>
      <c r="AK19" s="109">
        <v>0.02</v>
      </c>
      <c r="AL19" s="109">
        <v>0.02</v>
      </c>
      <c r="AM19" s="109">
        <v>0.02</v>
      </c>
      <c r="AN19" s="133">
        <v>0</v>
      </c>
      <c r="AO19" s="133">
        <v>0</v>
      </c>
      <c r="AP19" s="133">
        <v>0.02</v>
      </c>
      <c r="AQ19" s="133">
        <v>0.02</v>
      </c>
      <c r="AR19" s="133">
        <v>0.02</v>
      </c>
      <c r="AS19" s="133">
        <v>0.02</v>
      </c>
      <c r="AT19" s="133">
        <v>0</v>
      </c>
      <c r="AU19" s="133">
        <v>0</v>
      </c>
      <c r="AV19" s="133">
        <v>0.02</v>
      </c>
      <c r="AW19" s="133">
        <v>0.02</v>
      </c>
      <c r="AX19" s="133">
        <v>0.02</v>
      </c>
      <c r="AY19" s="133">
        <v>0.02</v>
      </c>
      <c r="AZ19" s="133">
        <v>0</v>
      </c>
      <c r="BA19" s="133">
        <v>0</v>
      </c>
      <c r="BB19" s="133">
        <v>0.02</v>
      </c>
      <c r="BC19" s="133">
        <v>0.02</v>
      </c>
      <c r="BD19" s="133">
        <v>0.02</v>
      </c>
      <c r="BE19" s="133">
        <v>0.02</v>
      </c>
      <c r="BF19" s="121">
        <v>0</v>
      </c>
      <c r="BG19" s="121">
        <v>0</v>
      </c>
      <c r="BH19" s="121">
        <v>0.02</v>
      </c>
      <c r="BI19" s="121">
        <v>0.02</v>
      </c>
      <c r="BJ19" s="121">
        <v>0.02</v>
      </c>
      <c r="BK19" s="121">
        <v>0.02</v>
      </c>
      <c r="BL19" s="145">
        <v>0</v>
      </c>
      <c r="BM19" s="145">
        <v>0</v>
      </c>
      <c r="BN19" s="145">
        <v>0.02</v>
      </c>
      <c r="BO19" s="145">
        <v>0.02</v>
      </c>
      <c r="BP19" s="145">
        <v>0.02</v>
      </c>
      <c r="BQ19" s="145">
        <v>0.02</v>
      </c>
      <c r="BR19" s="157">
        <v>0</v>
      </c>
      <c r="BS19" s="157">
        <v>0</v>
      </c>
      <c r="BT19" s="157">
        <v>0.02</v>
      </c>
      <c r="BU19" s="157">
        <v>0.02</v>
      </c>
      <c r="BV19" s="157">
        <v>0.02</v>
      </c>
      <c r="BW19" s="157">
        <v>0.02</v>
      </c>
    </row>
    <row r="20" spans="2:75" ht="24">
      <c r="B20" s="2" t="s">
        <v>10</v>
      </c>
      <c r="C20" s="30" t="s">
        <v>63</v>
      </c>
      <c r="D20" s="209">
        <v>12</v>
      </c>
      <c r="E20" s="209">
        <v>10</v>
      </c>
      <c r="F20" s="209">
        <v>600</v>
      </c>
      <c r="G20" s="209">
        <v>600</v>
      </c>
      <c r="H20" s="209">
        <v>1000</v>
      </c>
      <c r="I20" s="209">
        <v>800</v>
      </c>
      <c r="J20" s="96">
        <v>12</v>
      </c>
      <c r="K20" s="96">
        <v>10</v>
      </c>
      <c r="L20" s="96">
        <v>600</v>
      </c>
      <c r="M20" s="96">
        <v>600</v>
      </c>
      <c r="N20" s="96">
        <v>1000</v>
      </c>
      <c r="O20" s="96">
        <v>800</v>
      </c>
      <c r="P20" s="96">
        <v>12</v>
      </c>
      <c r="Q20" s="96">
        <v>10</v>
      </c>
      <c r="R20" s="96">
        <v>600</v>
      </c>
      <c r="S20" s="96">
        <v>600</v>
      </c>
      <c r="T20" s="96">
        <v>1000</v>
      </c>
      <c r="U20" s="96">
        <v>800</v>
      </c>
      <c r="V20" s="108">
        <v>12</v>
      </c>
      <c r="W20" s="108">
        <v>10</v>
      </c>
      <c r="X20" s="108">
        <v>600</v>
      </c>
      <c r="Y20" s="108">
        <v>600</v>
      </c>
      <c r="Z20" s="108">
        <v>1000</v>
      </c>
      <c r="AA20" s="108">
        <v>800</v>
      </c>
      <c r="AB20" s="108">
        <v>12</v>
      </c>
      <c r="AC20" s="108">
        <v>10</v>
      </c>
      <c r="AD20" s="108">
        <v>600</v>
      </c>
      <c r="AE20" s="108">
        <v>600</v>
      </c>
      <c r="AF20" s="108">
        <v>1000</v>
      </c>
      <c r="AG20" s="108">
        <v>800</v>
      </c>
      <c r="AH20" s="108">
        <v>12</v>
      </c>
      <c r="AI20" s="108">
        <v>10</v>
      </c>
      <c r="AJ20" s="108">
        <v>600</v>
      </c>
      <c r="AK20" s="108">
        <v>600</v>
      </c>
      <c r="AL20" s="108">
        <v>1000</v>
      </c>
      <c r="AM20" s="108">
        <v>800</v>
      </c>
      <c r="AN20" s="132">
        <v>12</v>
      </c>
      <c r="AO20" s="132">
        <v>10</v>
      </c>
      <c r="AP20" s="132">
        <v>600</v>
      </c>
      <c r="AQ20" s="132">
        <v>600</v>
      </c>
      <c r="AR20" s="132">
        <v>1000</v>
      </c>
      <c r="AS20" s="132">
        <v>800</v>
      </c>
      <c r="AT20" s="132">
        <v>12</v>
      </c>
      <c r="AU20" s="132">
        <v>10</v>
      </c>
      <c r="AV20" s="132">
        <v>600</v>
      </c>
      <c r="AW20" s="132">
        <v>600</v>
      </c>
      <c r="AX20" s="132">
        <v>1000</v>
      </c>
      <c r="AY20" s="132">
        <v>800</v>
      </c>
      <c r="AZ20" s="132">
        <v>12</v>
      </c>
      <c r="BA20" s="132">
        <v>10</v>
      </c>
      <c r="BB20" s="132">
        <v>600</v>
      </c>
      <c r="BC20" s="132">
        <v>600</v>
      </c>
      <c r="BD20" s="132">
        <v>1000</v>
      </c>
      <c r="BE20" s="132">
        <v>800</v>
      </c>
      <c r="BF20" s="120">
        <v>12</v>
      </c>
      <c r="BG20" s="120">
        <v>10</v>
      </c>
      <c r="BH20" s="120">
        <v>600</v>
      </c>
      <c r="BI20" s="120">
        <v>600</v>
      </c>
      <c r="BJ20" s="120">
        <v>1000</v>
      </c>
      <c r="BK20" s="120">
        <v>800</v>
      </c>
      <c r="BL20" s="144">
        <v>12</v>
      </c>
      <c r="BM20" s="144">
        <v>10</v>
      </c>
      <c r="BN20" s="144">
        <v>600</v>
      </c>
      <c r="BO20" s="144">
        <v>600</v>
      </c>
      <c r="BP20" s="144">
        <v>1000</v>
      </c>
      <c r="BQ20" s="144">
        <v>800</v>
      </c>
      <c r="BR20" s="156">
        <v>12</v>
      </c>
      <c r="BS20" s="156">
        <v>10</v>
      </c>
      <c r="BT20" s="156">
        <v>600</v>
      </c>
      <c r="BU20" s="156">
        <v>600</v>
      </c>
      <c r="BV20" s="156">
        <v>1000</v>
      </c>
      <c r="BW20" s="156">
        <v>800</v>
      </c>
    </row>
    <row r="21" spans="2:75">
      <c r="C21" s="30" t="s">
        <v>40</v>
      </c>
      <c r="D21" s="209">
        <v>0</v>
      </c>
      <c r="E21" s="209">
        <v>0</v>
      </c>
      <c r="F21" s="209">
        <v>1</v>
      </c>
      <c r="G21" s="209">
        <v>1</v>
      </c>
      <c r="H21" s="209">
        <v>1</v>
      </c>
      <c r="I21" s="209">
        <v>1</v>
      </c>
      <c r="J21" s="96">
        <v>1</v>
      </c>
      <c r="K21" s="96">
        <v>1</v>
      </c>
      <c r="L21" s="96">
        <v>1</v>
      </c>
      <c r="M21" s="96">
        <v>1</v>
      </c>
      <c r="N21" s="96">
        <v>1</v>
      </c>
      <c r="O21" s="96">
        <v>1</v>
      </c>
      <c r="P21" s="96">
        <v>1</v>
      </c>
      <c r="Q21" s="96">
        <v>1</v>
      </c>
      <c r="R21" s="96">
        <v>1</v>
      </c>
      <c r="S21" s="96">
        <v>1</v>
      </c>
      <c r="T21" s="96">
        <v>1</v>
      </c>
      <c r="U21" s="96">
        <v>1</v>
      </c>
      <c r="V21" s="108">
        <v>1</v>
      </c>
      <c r="W21" s="108">
        <v>1</v>
      </c>
      <c r="X21" s="108">
        <v>1</v>
      </c>
      <c r="Y21" s="108">
        <v>1</v>
      </c>
      <c r="Z21" s="108">
        <v>1</v>
      </c>
      <c r="AA21" s="108">
        <v>1</v>
      </c>
      <c r="AB21" s="108">
        <v>1</v>
      </c>
      <c r="AC21" s="108">
        <v>1</v>
      </c>
      <c r="AD21" s="108">
        <v>1</v>
      </c>
      <c r="AE21" s="108">
        <v>1</v>
      </c>
      <c r="AF21" s="108">
        <v>1</v>
      </c>
      <c r="AG21" s="108">
        <v>1</v>
      </c>
      <c r="AH21" s="108">
        <v>1</v>
      </c>
      <c r="AI21" s="108">
        <v>1</v>
      </c>
      <c r="AJ21" s="108">
        <v>1</v>
      </c>
      <c r="AK21" s="108">
        <v>1</v>
      </c>
      <c r="AL21" s="108">
        <v>1</v>
      </c>
      <c r="AM21" s="108">
        <v>1</v>
      </c>
      <c r="AN21" s="132">
        <v>1</v>
      </c>
      <c r="AO21" s="132">
        <v>1</v>
      </c>
      <c r="AP21" s="132">
        <v>1</v>
      </c>
      <c r="AQ21" s="132">
        <v>1</v>
      </c>
      <c r="AR21" s="132">
        <v>1</v>
      </c>
      <c r="AS21" s="132">
        <v>1</v>
      </c>
      <c r="AT21" s="132">
        <v>1</v>
      </c>
      <c r="AU21" s="132">
        <v>1</v>
      </c>
      <c r="AV21" s="132">
        <v>1</v>
      </c>
      <c r="AW21" s="132">
        <v>1</v>
      </c>
      <c r="AX21" s="132">
        <v>1</v>
      </c>
      <c r="AY21" s="132">
        <v>1</v>
      </c>
      <c r="AZ21" s="132">
        <v>1</v>
      </c>
      <c r="BA21" s="132">
        <v>1</v>
      </c>
      <c r="BB21" s="132">
        <v>1</v>
      </c>
      <c r="BC21" s="132">
        <v>1</v>
      </c>
      <c r="BD21" s="132">
        <v>1</v>
      </c>
      <c r="BE21" s="132">
        <v>1</v>
      </c>
      <c r="BF21" s="120">
        <v>1</v>
      </c>
      <c r="BG21" s="120">
        <v>1</v>
      </c>
      <c r="BH21" s="120">
        <v>1</v>
      </c>
      <c r="BI21" s="120">
        <v>1</v>
      </c>
      <c r="BJ21" s="120">
        <v>1</v>
      </c>
      <c r="BK21" s="120">
        <v>1</v>
      </c>
      <c r="BL21" s="144">
        <v>1</v>
      </c>
      <c r="BM21" s="144">
        <v>1</v>
      </c>
      <c r="BN21" s="144">
        <v>1</v>
      </c>
      <c r="BO21" s="144">
        <v>1</v>
      </c>
      <c r="BP21" s="144">
        <v>1</v>
      </c>
      <c r="BQ21" s="144">
        <v>1</v>
      </c>
      <c r="BR21" s="156">
        <v>0</v>
      </c>
      <c r="BS21" s="156">
        <v>0</v>
      </c>
      <c r="BT21" s="156">
        <v>0</v>
      </c>
      <c r="BU21" s="156">
        <v>0</v>
      </c>
      <c r="BV21" s="156">
        <v>0</v>
      </c>
      <c r="BW21" s="156">
        <v>0</v>
      </c>
    </row>
    <row r="22" spans="2:75">
      <c r="C22" s="30" t="s">
        <v>41</v>
      </c>
      <c r="D22" s="209">
        <v>0</v>
      </c>
      <c r="E22" s="209">
        <v>0</v>
      </c>
      <c r="F22" s="209">
        <v>800</v>
      </c>
      <c r="G22" s="209">
        <v>800</v>
      </c>
      <c r="H22" s="209">
        <v>800</v>
      </c>
      <c r="I22" s="209">
        <v>800</v>
      </c>
      <c r="J22" s="96">
        <v>0</v>
      </c>
      <c r="K22" s="96">
        <v>0</v>
      </c>
      <c r="L22" s="96">
        <v>800</v>
      </c>
      <c r="M22" s="96">
        <v>800</v>
      </c>
      <c r="N22" s="96">
        <v>800</v>
      </c>
      <c r="O22" s="96">
        <v>800</v>
      </c>
      <c r="P22" s="96">
        <v>0</v>
      </c>
      <c r="Q22" s="96">
        <v>0</v>
      </c>
      <c r="R22" s="96">
        <v>800</v>
      </c>
      <c r="S22" s="96">
        <v>800</v>
      </c>
      <c r="T22" s="96">
        <v>800</v>
      </c>
      <c r="U22" s="96">
        <v>800</v>
      </c>
      <c r="V22" s="108">
        <v>0</v>
      </c>
      <c r="W22" s="108">
        <v>0</v>
      </c>
      <c r="X22" s="108">
        <v>800</v>
      </c>
      <c r="Y22" s="108">
        <v>800</v>
      </c>
      <c r="Z22" s="108">
        <v>800</v>
      </c>
      <c r="AA22" s="108">
        <v>800</v>
      </c>
      <c r="AB22" s="108">
        <v>0</v>
      </c>
      <c r="AC22" s="108">
        <v>0</v>
      </c>
      <c r="AD22" s="108">
        <v>800</v>
      </c>
      <c r="AE22" s="108">
        <v>800</v>
      </c>
      <c r="AF22" s="108">
        <v>800</v>
      </c>
      <c r="AG22" s="108">
        <v>800</v>
      </c>
      <c r="AH22" s="108">
        <v>0</v>
      </c>
      <c r="AI22" s="108">
        <v>0</v>
      </c>
      <c r="AJ22" s="108">
        <v>800</v>
      </c>
      <c r="AK22" s="108">
        <v>800</v>
      </c>
      <c r="AL22" s="108">
        <v>800</v>
      </c>
      <c r="AM22" s="108">
        <v>800</v>
      </c>
      <c r="AN22" s="132">
        <v>0</v>
      </c>
      <c r="AO22" s="132">
        <v>0</v>
      </c>
      <c r="AP22" s="132">
        <v>800</v>
      </c>
      <c r="AQ22" s="132">
        <v>800</v>
      </c>
      <c r="AR22" s="132">
        <v>800</v>
      </c>
      <c r="AS22" s="132">
        <v>800</v>
      </c>
      <c r="AT22" s="132">
        <v>0</v>
      </c>
      <c r="AU22" s="132">
        <v>0</v>
      </c>
      <c r="AV22" s="132">
        <v>800</v>
      </c>
      <c r="AW22" s="132">
        <v>800</v>
      </c>
      <c r="AX22" s="132">
        <v>800</v>
      </c>
      <c r="AY22" s="132">
        <v>800</v>
      </c>
      <c r="AZ22" s="132">
        <v>0</v>
      </c>
      <c r="BA22" s="132">
        <v>0</v>
      </c>
      <c r="BB22" s="132">
        <v>800</v>
      </c>
      <c r="BC22" s="132">
        <v>800</v>
      </c>
      <c r="BD22" s="132">
        <v>800</v>
      </c>
      <c r="BE22" s="132">
        <v>800</v>
      </c>
      <c r="BF22" s="120">
        <v>0</v>
      </c>
      <c r="BG22" s="120">
        <v>0</v>
      </c>
      <c r="BH22" s="120">
        <v>800</v>
      </c>
      <c r="BI22" s="120">
        <v>800</v>
      </c>
      <c r="BJ22" s="120">
        <v>800</v>
      </c>
      <c r="BK22" s="120">
        <v>800</v>
      </c>
      <c r="BL22" s="144">
        <v>0</v>
      </c>
      <c r="BM22" s="144">
        <v>0</v>
      </c>
      <c r="BN22" s="144">
        <v>800</v>
      </c>
      <c r="BO22" s="144">
        <v>800</v>
      </c>
      <c r="BP22" s="144">
        <v>800</v>
      </c>
      <c r="BQ22" s="144">
        <v>800</v>
      </c>
      <c r="BR22" s="156">
        <v>0</v>
      </c>
      <c r="BS22" s="156">
        <v>0</v>
      </c>
      <c r="BT22" s="156">
        <v>0</v>
      </c>
      <c r="BU22" s="156">
        <v>0</v>
      </c>
      <c r="BV22" s="156">
        <v>0</v>
      </c>
      <c r="BW22" s="156">
        <v>0</v>
      </c>
    </row>
    <row r="23" spans="2:75">
      <c r="C23" s="30" t="str">
        <f>IF(Units="U.S.","Full time greenhouse workers per acre maintaining crop during production","Full time greenhouse workers per hectare maintaining crop during production")</f>
        <v>Full time greenhouse workers per acre maintaining crop during production</v>
      </c>
      <c r="D23" s="211">
        <v>2</v>
      </c>
      <c r="E23" s="211">
        <v>2</v>
      </c>
      <c r="F23" s="211">
        <v>2</v>
      </c>
      <c r="G23" s="211">
        <v>2</v>
      </c>
      <c r="H23" s="211">
        <v>2</v>
      </c>
      <c r="I23" s="211">
        <v>2</v>
      </c>
      <c r="J23" s="98">
        <v>2</v>
      </c>
      <c r="K23" s="98">
        <v>2</v>
      </c>
      <c r="L23" s="98">
        <v>2</v>
      </c>
      <c r="M23" s="98">
        <v>2</v>
      </c>
      <c r="N23" s="98">
        <v>2</v>
      </c>
      <c r="O23" s="98">
        <v>2</v>
      </c>
      <c r="P23" s="98">
        <v>2</v>
      </c>
      <c r="Q23" s="98">
        <v>2</v>
      </c>
      <c r="R23" s="98">
        <v>2</v>
      </c>
      <c r="S23" s="98">
        <v>2</v>
      </c>
      <c r="T23" s="98">
        <v>2</v>
      </c>
      <c r="U23" s="98">
        <v>2</v>
      </c>
      <c r="V23" s="110">
        <v>2</v>
      </c>
      <c r="W23" s="110">
        <v>2</v>
      </c>
      <c r="X23" s="110">
        <v>2</v>
      </c>
      <c r="Y23" s="110">
        <v>2</v>
      </c>
      <c r="Z23" s="110">
        <v>2</v>
      </c>
      <c r="AA23" s="110">
        <v>2</v>
      </c>
      <c r="AB23" s="110">
        <v>2</v>
      </c>
      <c r="AC23" s="110">
        <v>2</v>
      </c>
      <c r="AD23" s="110">
        <v>2</v>
      </c>
      <c r="AE23" s="110">
        <v>2</v>
      </c>
      <c r="AF23" s="110">
        <v>2</v>
      </c>
      <c r="AG23" s="110">
        <v>2</v>
      </c>
      <c r="AH23" s="110">
        <v>2</v>
      </c>
      <c r="AI23" s="110">
        <v>2</v>
      </c>
      <c r="AJ23" s="110">
        <v>2</v>
      </c>
      <c r="AK23" s="110">
        <v>2</v>
      </c>
      <c r="AL23" s="110">
        <v>2</v>
      </c>
      <c r="AM23" s="110">
        <v>2</v>
      </c>
      <c r="AN23" s="134">
        <v>2</v>
      </c>
      <c r="AO23" s="134">
        <v>2</v>
      </c>
      <c r="AP23" s="134">
        <v>2</v>
      </c>
      <c r="AQ23" s="134">
        <v>2</v>
      </c>
      <c r="AR23" s="134">
        <v>2</v>
      </c>
      <c r="AS23" s="134">
        <v>2</v>
      </c>
      <c r="AT23" s="134">
        <v>2</v>
      </c>
      <c r="AU23" s="134">
        <v>2</v>
      </c>
      <c r="AV23" s="134">
        <v>2</v>
      </c>
      <c r="AW23" s="134">
        <v>2</v>
      </c>
      <c r="AX23" s="134">
        <v>2</v>
      </c>
      <c r="AY23" s="134">
        <v>2</v>
      </c>
      <c r="AZ23" s="134">
        <v>2</v>
      </c>
      <c r="BA23" s="134">
        <v>2</v>
      </c>
      <c r="BB23" s="134">
        <v>2</v>
      </c>
      <c r="BC23" s="134">
        <v>2</v>
      </c>
      <c r="BD23" s="134">
        <v>2</v>
      </c>
      <c r="BE23" s="134">
        <v>2</v>
      </c>
      <c r="BF23" s="122">
        <v>2</v>
      </c>
      <c r="BG23" s="122">
        <v>2</v>
      </c>
      <c r="BH23" s="122">
        <v>2</v>
      </c>
      <c r="BI23" s="122">
        <v>2</v>
      </c>
      <c r="BJ23" s="122">
        <v>2</v>
      </c>
      <c r="BK23" s="122">
        <v>2</v>
      </c>
      <c r="BL23" s="146">
        <v>2</v>
      </c>
      <c r="BM23" s="146">
        <v>2</v>
      </c>
      <c r="BN23" s="146">
        <v>2</v>
      </c>
      <c r="BO23" s="146">
        <v>2</v>
      </c>
      <c r="BP23" s="146">
        <v>2</v>
      </c>
      <c r="BQ23" s="146">
        <v>2</v>
      </c>
      <c r="BR23" s="158">
        <v>2</v>
      </c>
      <c r="BS23" s="158">
        <v>2</v>
      </c>
      <c r="BT23" s="158">
        <v>2</v>
      </c>
      <c r="BU23" s="158">
        <v>2</v>
      </c>
      <c r="BV23" s="158">
        <v>2</v>
      </c>
      <c r="BW23" s="158">
        <v>2</v>
      </c>
    </row>
    <row r="24" spans="2:75">
      <c r="C24" s="30" t="s">
        <v>20</v>
      </c>
      <c r="D24" s="211">
        <v>50</v>
      </c>
      <c r="E24" s="211">
        <v>50</v>
      </c>
      <c r="F24" s="211">
        <v>50</v>
      </c>
      <c r="G24" s="211">
        <v>50</v>
      </c>
      <c r="H24" s="211">
        <v>50</v>
      </c>
      <c r="I24" s="211">
        <v>50</v>
      </c>
      <c r="J24" s="98">
        <v>50</v>
      </c>
      <c r="K24" s="98">
        <v>50</v>
      </c>
      <c r="L24" s="98">
        <v>50</v>
      </c>
      <c r="M24" s="98">
        <v>50</v>
      </c>
      <c r="N24" s="98">
        <v>50</v>
      </c>
      <c r="O24" s="98">
        <v>50</v>
      </c>
      <c r="P24" s="98">
        <v>50</v>
      </c>
      <c r="Q24" s="98">
        <v>50</v>
      </c>
      <c r="R24" s="98">
        <v>50</v>
      </c>
      <c r="S24" s="98">
        <v>50</v>
      </c>
      <c r="T24" s="98">
        <v>50</v>
      </c>
      <c r="U24" s="98">
        <v>50</v>
      </c>
      <c r="V24" s="110">
        <v>50</v>
      </c>
      <c r="W24" s="110">
        <v>50</v>
      </c>
      <c r="X24" s="110">
        <v>50</v>
      </c>
      <c r="Y24" s="110">
        <v>50</v>
      </c>
      <c r="Z24" s="110">
        <v>50</v>
      </c>
      <c r="AA24" s="110">
        <v>50</v>
      </c>
      <c r="AB24" s="110">
        <v>50</v>
      </c>
      <c r="AC24" s="110">
        <v>50</v>
      </c>
      <c r="AD24" s="110">
        <v>50</v>
      </c>
      <c r="AE24" s="110">
        <v>50</v>
      </c>
      <c r="AF24" s="110">
        <v>50</v>
      </c>
      <c r="AG24" s="110">
        <v>50</v>
      </c>
      <c r="AH24" s="110">
        <v>50</v>
      </c>
      <c r="AI24" s="110">
        <v>50</v>
      </c>
      <c r="AJ24" s="110">
        <v>50</v>
      </c>
      <c r="AK24" s="110">
        <v>50</v>
      </c>
      <c r="AL24" s="110">
        <v>50</v>
      </c>
      <c r="AM24" s="110">
        <v>50</v>
      </c>
      <c r="AN24" s="134">
        <v>50</v>
      </c>
      <c r="AO24" s="134">
        <v>50</v>
      </c>
      <c r="AP24" s="134">
        <v>50</v>
      </c>
      <c r="AQ24" s="134">
        <v>50</v>
      </c>
      <c r="AR24" s="134">
        <v>50</v>
      </c>
      <c r="AS24" s="134">
        <v>50</v>
      </c>
      <c r="AT24" s="134">
        <v>50</v>
      </c>
      <c r="AU24" s="134">
        <v>50</v>
      </c>
      <c r="AV24" s="134">
        <v>50</v>
      </c>
      <c r="AW24" s="134">
        <v>50</v>
      </c>
      <c r="AX24" s="134">
        <v>50</v>
      </c>
      <c r="AY24" s="134">
        <v>50</v>
      </c>
      <c r="AZ24" s="134">
        <v>50</v>
      </c>
      <c r="BA24" s="134">
        <v>50</v>
      </c>
      <c r="BB24" s="134">
        <v>50</v>
      </c>
      <c r="BC24" s="134">
        <v>50</v>
      </c>
      <c r="BD24" s="134">
        <v>50</v>
      </c>
      <c r="BE24" s="134">
        <v>50</v>
      </c>
      <c r="BF24" s="122">
        <v>50</v>
      </c>
      <c r="BG24" s="122">
        <v>50</v>
      </c>
      <c r="BH24" s="122">
        <v>50</v>
      </c>
      <c r="BI24" s="122">
        <v>50</v>
      </c>
      <c r="BJ24" s="122">
        <v>50</v>
      </c>
      <c r="BK24" s="122">
        <v>50</v>
      </c>
      <c r="BL24" s="146">
        <v>50</v>
      </c>
      <c r="BM24" s="146">
        <v>50</v>
      </c>
      <c r="BN24" s="146">
        <v>50</v>
      </c>
      <c r="BO24" s="146">
        <v>50</v>
      </c>
      <c r="BP24" s="146">
        <v>50</v>
      </c>
      <c r="BQ24" s="146">
        <v>50</v>
      </c>
      <c r="BR24" s="158">
        <v>50</v>
      </c>
      <c r="BS24" s="158">
        <v>50</v>
      </c>
      <c r="BT24" s="158">
        <v>50</v>
      </c>
      <c r="BU24" s="158">
        <v>50</v>
      </c>
      <c r="BV24" s="158">
        <v>50</v>
      </c>
      <c r="BW24" s="158">
        <v>50</v>
      </c>
    </row>
    <row r="25" spans="2:75">
      <c r="B25" s="6"/>
      <c r="C25" s="30" t="s">
        <v>42</v>
      </c>
      <c r="D25" s="212">
        <v>20</v>
      </c>
      <c r="E25" s="212">
        <v>20</v>
      </c>
      <c r="F25" s="212">
        <v>1500</v>
      </c>
      <c r="G25" s="212">
        <v>1500</v>
      </c>
      <c r="H25" s="212">
        <v>1500</v>
      </c>
      <c r="I25" s="212">
        <v>1500</v>
      </c>
      <c r="J25" s="99">
        <v>20</v>
      </c>
      <c r="K25" s="99">
        <v>20</v>
      </c>
      <c r="L25" s="99">
        <v>1500</v>
      </c>
      <c r="M25" s="99">
        <v>1500</v>
      </c>
      <c r="N25" s="99">
        <v>1500</v>
      </c>
      <c r="O25" s="99">
        <v>1500</v>
      </c>
      <c r="P25" s="99">
        <v>20</v>
      </c>
      <c r="Q25" s="99">
        <v>20</v>
      </c>
      <c r="R25" s="99">
        <v>1500</v>
      </c>
      <c r="S25" s="99">
        <v>1500</v>
      </c>
      <c r="T25" s="99">
        <v>1500</v>
      </c>
      <c r="U25" s="99">
        <v>1500</v>
      </c>
      <c r="V25" s="111">
        <v>20</v>
      </c>
      <c r="W25" s="111">
        <v>20</v>
      </c>
      <c r="X25" s="111">
        <v>1500</v>
      </c>
      <c r="Y25" s="111">
        <v>1500</v>
      </c>
      <c r="Z25" s="111">
        <v>1500</v>
      </c>
      <c r="AA25" s="111">
        <v>1500</v>
      </c>
      <c r="AB25" s="111">
        <v>20</v>
      </c>
      <c r="AC25" s="111">
        <v>20</v>
      </c>
      <c r="AD25" s="111">
        <v>1500</v>
      </c>
      <c r="AE25" s="111">
        <v>1500</v>
      </c>
      <c r="AF25" s="111">
        <v>1500</v>
      </c>
      <c r="AG25" s="111">
        <v>1500</v>
      </c>
      <c r="AH25" s="111">
        <v>20</v>
      </c>
      <c r="AI25" s="111">
        <v>20</v>
      </c>
      <c r="AJ25" s="111">
        <v>1500</v>
      </c>
      <c r="AK25" s="111">
        <v>1500</v>
      </c>
      <c r="AL25" s="111">
        <v>1500</v>
      </c>
      <c r="AM25" s="111">
        <v>1500</v>
      </c>
      <c r="AN25" s="135">
        <v>20</v>
      </c>
      <c r="AO25" s="135">
        <v>20</v>
      </c>
      <c r="AP25" s="135">
        <v>1500</v>
      </c>
      <c r="AQ25" s="135">
        <v>1500</v>
      </c>
      <c r="AR25" s="135">
        <v>1500</v>
      </c>
      <c r="AS25" s="135">
        <v>1500</v>
      </c>
      <c r="AT25" s="135">
        <v>20</v>
      </c>
      <c r="AU25" s="135">
        <v>20</v>
      </c>
      <c r="AV25" s="135">
        <v>1500</v>
      </c>
      <c r="AW25" s="135">
        <v>1500</v>
      </c>
      <c r="AX25" s="135">
        <v>1500</v>
      </c>
      <c r="AY25" s="135">
        <v>1500</v>
      </c>
      <c r="AZ25" s="135">
        <v>20</v>
      </c>
      <c r="BA25" s="135">
        <v>20</v>
      </c>
      <c r="BB25" s="135">
        <v>1500</v>
      </c>
      <c r="BC25" s="135">
        <v>1500</v>
      </c>
      <c r="BD25" s="135">
        <v>1500</v>
      </c>
      <c r="BE25" s="135">
        <v>1500</v>
      </c>
      <c r="BF25" s="123">
        <v>20</v>
      </c>
      <c r="BG25" s="123">
        <v>20</v>
      </c>
      <c r="BH25" s="123">
        <v>1500</v>
      </c>
      <c r="BI25" s="123">
        <v>1500</v>
      </c>
      <c r="BJ25" s="123">
        <v>1500</v>
      </c>
      <c r="BK25" s="123">
        <v>1500</v>
      </c>
      <c r="BL25" s="147">
        <v>20</v>
      </c>
      <c r="BM25" s="147">
        <v>20</v>
      </c>
      <c r="BN25" s="147">
        <v>1500</v>
      </c>
      <c r="BO25" s="147">
        <v>1500</v>
      </c>
      <c r="BP25" s="147">
        <v>1500</v>
      </c>
      <c r="BQ25" s="147">
        <v>1500</v>
      </c>
      <c r="BR25" s="159">
        <v>20</v>
      </c>
      <c r="BS25" s="159">
        <v>20</v>
      </c>
      <c r="BT25" s="159">
        <v>1500</v>
      </c>
      <c r="BU25" s="159">
        <v>1500</v>
      </c>
      <c r="BV25" s="159">
        <v>1500</v>
      </c>
      <c r="BW25" s="159">
        <v>1500</v>
      </c>
    </row>
    <row r="26" spans="2:75" ht="24">
      <c r="C26" s="30" t="s">
        <v>43</v>
      </c>
      <c r="D26" s="212">
        <v>10</v>
      </c>
      <c r="E26" s="212">
        <v>10</v>
      </c>
      <c r="F26" s="212">
        <v>1200</v>
      </c>
      <c r="G26" s="212">
        <v>1200</v>
      </c>
      <c r="H26" s="212">
        <v>1200</v>
      </c>
      <c r="I26" s="212">
        <v>1200</v>
      </c>
      <c r="J26" s="99">
        <v>10</v>
      </c>
      <c r="K26" s="99">
        <v>10</v>
      </c>
      <c r="L26" s="99">
        <v>1200</v>
      </c>
      <c r="M26" s="99">
        <v>1200</v>
      </c>
      <c r="N26" s="99">
        <v>1200</v>
      </c>
      <c r="O26" s="99">
        <v>1200</v>
      </c>
      <c r="P26" s="99">
        <v>10</v>
      </c>
      <c r="Q26" s="99">
        <v>10</v>
      </c>
      <c r="R26" s="99">
        <v>1200</v>
      </c>
      <c r="S26" s="99">
        <v>1200</v>
      </c>
      <c r="T26" s="99">
        <v>1200</v>
      </c>
      <c r="U26" s="99">
        <v>1200</v>
      </c>
      <c r="V26" s="111">
        <v>10</v>
      </c>
      <c r="W26" s="111">
        <v>10</v>
      </c>
      <c r="X26" s="111">
        <v>1200</v>
      </c>
      <c r="Y26" s="111">
        <v>1200</v>
      </c>
      <c r="Z26" s="111">
        <v>1200</v>
      </c>
      <c r="AA26" s="111">
        <v>1200</v>
      </c>
      <c r="AB26" s="111">
        <v>10</v>
      </c>
      <c r="AC26" s="111">
        <v>10</v>
      </c>
      <c r="AD26" s="111">
        <v>1200</v>
      </c>
      <c r="AE26" s="111">
        <v>1200</v>
      </c>
      <c r="AF26" s="111">
        <v>1200</v>
      </c>
      <c r="AG26" s="111">
        <v>1200</v>
      </c>
      <c r="AH26" s="111">
        <v>10</v>
      </c>
      <c r="AI26" s="111">
        <v>10</v>
      </c>
      <c r="AJ26" s="111">
        <v>1200</v>
      </c>
      <c r="AK26" s="111">
        <v>1200</v>
      </c>
      <c r="AL26" s="111">
        <v>1200</v>
      </c>
      <c r="AM26" s="111">
        <v>1200</v>
      </c>
      <c r="AN26" s="135">
        <v>10</v>
      </c>
      <c r="AO26" s="135">
        <v>10</v>
      </c>
      <c r="AP26" s="135">
        <v>1200</v>
      </c>
      <c r="AQ26" s="135">
        <v>1200</v>
      </c>
      <c r="AR26" s="135">
        <v>1200</v>
      </c>
      <c r="AS26" s="135">
        <v>1200</v>
      </c>
      <c r="AT26" s="135">
        <v>10</v>
      </c>
      <c r="AU26" s="135">
        <v>10</v>
      </c>
      <c r="AV26" s="135">
        <v>1200</v>
      </c>
      <c r="AW26" s="135">
        <v>1200</v>
      </c>
      <c r="AX26" s="135">
        <v>1200</v>
      </c>
      <c r="AY26" s="135">
        <v>1200</v>
      </c>
      <c r="AZ26" s="135">
        <v>10</v>
      </c>
      <c r="BA26" s="135">
        <v>10</v>
      </c>
      <c r="BB26" s="135">
        <v>1200</v>
      </c>
      <c r="BC26" s="135">
        <v>1200</v>
      </c>
      <c r="BD26" s="135">
        <v>1200</v>
      </c>
      <c r="BE26" s="135">
        <v>1200</v>
      </c>
      <c r="BF26" s="123">
        <v>10</v>
      </c>
      <c r="BG26" s="123">
        <v>10</v>
      </c>
      <c r="BH26" s="123">
        <v>1200</v>
      </c>
      <c r="BI26" s="123">
        <v>1200</v>
      </c>
      <c r="BJ26" s="123">
        <v>1200</v>
      </c>
      <c r="BK26" s="123">
        <v>1200</v>
      </c>
      <c r="BL26" s="147">
        <v>10</v>
      </c>
      <c r="BM26" s="147">
        <v>10</v>
      </c>
      <c r="BN26" s="147">
        <v>1200</v>
      </c>
      <c r="BO26" s="147">
        <v>1200</v>
      </c>
      <c r="BP26" s="147">
        <v>1200</v>
      </c>
      <c r="BQ26" s="147">
        <v>1200</v>
      </c>
      <c r="BR26" s="159">
        <v>10</v>
      </c>
      <c r="BS26" s="159">
        <v>10</v>
      </c>
      <c r="BT26" s="159">
        <v>1200</v>
      </c>
      <c r="BU26" s="159">
        <v>1200</v>
      </c>
      <c r="BV26" s="159">
        <v>1200</v>
      </c>
      <c r="BW26" s="159">
        <v>1200</v>
      </c>
    </row>
    <row r="27" spans="2:75">
      <c r="C27" s="30" t="str">
        <f>IF(Units="U.S.","Containers per acre (including aisle space)","Containers per hectare (including aisle space)")</f>
        <v>Containers per acre (including aisle space)</v>
      </c>
      <c r="D27" s="213" t="e">
        <f>#REF!/('Model for callused vs URC'!D28*D29)*80%</f>
        <v>#REF!</v>
      </c>
      <c r="E27" s="213" t="e">
        <f>#REF!/('Model for callused vs URC'!E28*E29)*80%</f>
        <v>#REF!</v>
      </c>
      <c r="F27" s="213" t="e">
        <f>#REF!/('Model for callused vs URC'!F28*F29)*80%</f>
        <v>#REF!</v>
      </c>
      <c r="G27" s="213" t="e">
        <f>#REF!/('Model for callused vs URC'!G28*G29)*80%</f>
        <v>#REF!</v>
      </c>
      <c r="H27" s="213" t="e">
        <f>#REF!/('Model for callused vs URC'!H28*H29)*80%</f>
        <v>#REF!</v>
      </c>
      <c r="I27" s="213" t="e">
        <f>#REF!/('Model for callused vs URC'!I28*I29)*80%</f>
        <v>#REF!</v>
      </c>
      <c r="J27" s="100" t="e">
        <f>#REF!/('Model for callused vs URC'!J28*J29)*80%</f>
        <v>#REF!</v>
      </c>
      <c r="K27" s="100" t="e">
        <f>#REF!/('Model for callused vs URC'!K28*K29)*80%</f>
        <v>#REF!</v>
      </c>
      <c r="L27" s="100" t="e">
        <f>#REF!/('Model for callused vs URC'!L28*L29)*80%</f>
        <v>#REF!</v>
      </c>
      <c r="M27" s="100" t="e">
        <f>#REF!/('Model for callused vs URC'!M28*M29)*80%</f>
        <v>#REF!</v>
      </c>
      <c r="N27" s="100" t="e">
        <f>#REF!/('Model for callused vs URC'!N28*N29)*80%</f>
        <v>#REF!</v>
      </c>
      <c r="O27" s="100" t="e">
        <f>#REF!/('Model for callused vs URC'!O28*O29)*80%</f>
        <v>#REF!</v>
      </c>
      <c r="P27" s="100" t="e">
        <f>#REF!/('Model for callused vs URC'!P28*P29)*80%</f>
        <v>#REF!</v>
      </c>
      <c r="Q27" s="100" t="e">
        <f>#REF!/('Model for callused vs URC'!Q28*Q29)*80%</f>
        <v>#REF!</v>
      </c>
      <c r="R27" s="100" t="e">
        <f>#REF!/('Model for callused vs URC'!R28*R29)*80%</f>
        <v>#REF!</v>
      </c>
      <c r="S27" s="100" t="e">
        <f>#REF!/('Model for callused vs URC'!S28*S29)*80%</f>
        <v>#REF!</v>
      </c>
      <c r="T27" s="100" t="e">
        <f>#REF!/('Model for callused vs URC'!T28*T29)*80%</f>
        <v>#REF!</v>
      </c>
      <c r="U27" s="100" t="e">
        <f>#REF!/('Model for callused vs URC'!U28*U29)*80%</f>
        <v>#REF!</v>
      </c>
      <c r="V27" s="112" t="e">
        <f>#REF!/('Model for callused vs URC'!V28*V29)*80%</f>
        <v>#REF!</v>
      </c>
      <c r="W27" s="112" t="e">
        <f>#REF!/('Model for callused vs URC'!W28*W29)*80%</f>
        <v>#REF!</v>
      </c>
      <c r="X27" s="112" t="e">
        <f>#REF!/('Model for callused vs URC'!X28*X29)*80%</f>
        <v>#REF!</v>
      </c>
      <c r="Y27" s="112" t="e">
        <f>#REF!/('Model for callused vs URC'!Y28*Y29)*80%</f>
        <v>#REF!</v>
      </c>
      <c r="Z27" s="112" t="e">
        <f>#REF!/('Model for callused vs URC'!Z28*Z29)*80%</f>
        <v>#REF!</v>
      </c>
      <c r="AA27" s="112" t="e">
        <f>#REF!/('Model for callused vs URC'!AA28*AA29)*80%</f>
        <v>#REF!</v>
      </c>
      <c r="AB27" s="112" t="e">
        <f>#REF!/('Model for callused vs URC'!AB28*AB29)*80%</f>
        <v>#REF!</v>
      </c>
      <c r="AC27" s="112" t="e">
        <f>#REF!/('Model for callused vs URC'!AC28*AC29)*80%</f>
        <v>#REF!</v>
      </c>
      <c r="AD27" s="112" t="e">
        <f>#REF!/('Model for callused vs URC'!AD28*AD29)*80%</f>
        <v>#REF!</v>
      </c>
      <c r="AE27" s="112" t="e">
        <f>#REF!/('Model for callused vs URC'!AE28*AE29)*80%</f>
        <v>#REF!</v>
      </c>
      <c r="AF27" s="112" t="e">
        <f>#REF!/('Model for callused vs URC'!AF28*AF29)*80%</f>
        <v>#REF!</v>
      </c>
      <c r="AG27" s="112" t="e">
        <f>#REF!/('Model for callused vs URC'!AG28*AG29)*80%</f>
        <v>#REF!</v>
      </c>
      <c r="AH27" s="112" t="e">
        <f>#REF!/('Model for callused vs URC'!AH28*AH29)*80%</f>
        <v>#REF!</v>
      </c>
      <c r="AI27" s="112" t="e">
        <f>#REF!/('Model for callused vs URC'!AI28*AI29)*80%</f>
        <v>#REF!</v>
      </c>
      <c r="AJ27" s="112" t="e">
        <f>#REF!/('Model for callused vs URC'!AJ28*AJ29)*80%</f>
        <v>#REF!</v>
      </c>
      <c r="AK27" s="112" t="e">
        <f>#REF!/('Model for callused vs URC'!AK28*AK29)*80%</f>
        <v>#REF!</v>
      </c>
      <c r="AL27" s="112" t="e">
        <f>#REF!/('Model for callused vs URC'!AL28*AL29)*80%</f>
        <v>#REF!</v>
      </c>
      <c r="AM27" s="112" t="e">
        <f>#REF!/('Model for callused vs URC'!AM28*AM29)*80%</f>
        <v>#REF!</v>
      </c>
      <c r="AN27" s="136" t="e">
        <f>#REF!/('Model for callused vs URC'!AN28*AN29)*80%</f>
        <v>#REF!</v>
      </c>
      <c r="AO27" s="136" t="e">
        <f>#REF!/('Model for callused vs URC'!AO28*AO29)*80%</f>
        <v>#REF!</v>
      </c>
      <c r="AP27" s="136" t="e">
        <f>#REF!/('Model for callused vs URC'!AP28*AP29)*80%</f>
        <v>#REF!</v>
      </c>
      <c r="AQ27" s="136" t="e">
        <f>#REF!/('Model for callused vs URC'!AQ28*AQ29)*80%</f>
        <v>#REF!</v>
      </c>
      <c r="AR27" s="136" t="e">
        <f>#REF!/('Model for callused vs URC'!AR28*AR29)*80%</f>
        <v>#REF!</v>
      </c>
      <c r="AS27" s="136" t="e">
        <f>#REF!/('Model for callused vs URC'!AS28*AS29)*80%</f>
        <v>#REF!</v>
      </c>
      <c r="AT27" s="136" t="e">
        <f>#REF!/('Model for callused vs URC'!AT28*AT29)*80%</f>
        <v>#REF!</v>
      </c>
      <c r="AU27" s="136" t="e">
        <f>#REF!/('Model for callused vs URC'!AU28*AU29)*80%</f>
        <v>#REF!</v>
      </c>
      <c r="AV27" s="136" t="e">
        <f>#REF!/('Model for callused vs URC'!AV28*AV29)*80%</f>
        <v>#REF!</v>
      </c>
      <c r="AW27" s="136" t="e">
        <f>#REF!/('Model for callused vs URC'!AW28*AW29)*80%</f>
        <v>#REF!</v>
      </c>
      <c r="AX27" s="136" t="e">
        <f>#REF!/('Model for callused vs URC'!AX28*AX29)*80%</f>
        <v>#REF!</v>
      </c>
      <c r="AY27" s="136" t="e">
        <f>#REF!/('Model for callused vs URC'!AY28*AY29)*80%</f>
        <v>#REF!</v>
      </c>
      <c r="AZ27" s="136" t="e">
        <f>#REF!/('Model for callused vs URC'!AZ28*AZ29)*80%</f>
        <v>#REF!</v>
      </c>
      <c r="BA27" s="136" t="e">
        <f>#REF!/('Model for callused vs URC'!BA28*BA29)*80%</f>
        <v>#REF!</v>
      </c>
      <c r="BB27" s="136" t="e">
        <f>#REF!/('Model for callused vs URC'!BB28*BB29)*80%</f>
        <v>#REF!</v>
      </c>
      <c r="BC27" s="136" t="e">
        <f>#REF!/('Model for callused vs URC'!BC28*BC29)*80%</f>
        <v>#REF!</v>
      </c>
      <c r="BD27" s="136" t="e">
        <f>#REF!/('Model for callused vs URC'!BD28*BD29)*80%</f>
        <v>#REF!</v>
      </c>
      <c r="BE27" s="136" t="e">
        <f>#REF!/('Model for callused vs URC'!BE28*BE29)*80%</f>
        <v>#REF!</v>
      </c>
      <c r="BF27" s="124" t="e">
        <f>#REF!/('Model for callused vs URC'!BF28*BF29)*80%</f>
        <v>#REF!</v>
      </c>
      <c r="BG27" s="124" t="e">
        <f>#REF!/('Model for callused vs URC'!BG28*BG29)*80%</f>
        <v>#REF!</v>
      </c>
      <c r="BH27" s="124" t="e">
        <f>#REF!/('Model for callused vs URC'!BH28*BH29)*80%</f>
        <v>#REF!</v>
      </c>
      <c r="BI27" s="124" t="e">
        <f>#REF!/('Model for callused vs URC'!BI28*BI29)*80%</f>
        <v>#REF!</v>
      </c>
      <c r="BJ27" s="124" t="e">
        <f>#REF!/('Model for callused vs URC'!BJ28*BJ29)*80%</f>
        <v>#REF!</v>
      </c>
      <c r="BK27" s="124" t="e">
        <f>#REF!/('Model for callused vs URC'!BK28*BK29)*80%</f>
        <v>#REF!</v>
      </c>
      <c r="BL27" s="148" t="e">
        <f>#REF!/('Model for callused vs URC'!BL28*BL29)*80%</f>
        <v>#REF!</v>
      </c>
      <c r="BM27" s="148" t="e">
        <f>#REF!/('Model for callused vs URC'!BM28*BM29)*80%</f>
        <v>#REF!</v>
      </c>
      <c r="BN27" s="148" t="e">
        <f>#REF!/('Model for callused vs URC'!BN28*BN29)*80%</f>
        <v>#REF!</v>
      </c>
      <c r="BO27" s="148" t="e">
        <f>#REF!/('Model for callused vs URC'!BO28*BO29)*80%</f>
        <v>#REF!</v>
      </c>
      <c r="BP27" s="148" t="e">
        <f>#REF!/('Model for callused vs URC'!BP28*BP29)*80%</f>
        <v>#REF!</v>
      </c>
      <c r="BQ27" s="148" t="e">
        <f>#REF!/('Model for callused vs URC'!BQ28*BQ29)*80%</f>
        <v>#REF!</v>
      </c>
      <c r="BR27" s="160" t="e">
        <f>#REF!/('Model for callused vs URC'!BR28*BR29)*80%</f>
        <v>#REF!</v>
      </c>
      <c r="BS27" s="160" t="e">
        <f>#REF!/('Model for callused vs URC'!BS28*BS29)*80%</f>
        <v>#REF!</v>
      </c>
      <c r="BT27" s="160" t="e">
        <f>#REF!/('Model for callused vs URC'!BT28*BT29)*80%</f>
        <v>#REF!</v>
      </c>
      <c r="BU27" s="160" t="e">
        <f>#REF!/('Model for callused vs URC'!BU28*BU29)*80%</f>
        <v>#REF!</v>
      </c>
      <c r="BV27" s="160" t="e">
        <f>#REF!/('Model for callused vs URC'!BV28*BV29)*80%</f>
        <v>#REF!</v>
      </c>
      <c r="BW27" s="160" t="e">
        <f>#REF!/('Model for callused vs URC'!BW28*BW29)*80%</f>
        <v>#REF!</v>
      </c>
    </row>
    <row r="28" spans="2:75">
      <c r="B28" s="6" t="str">
        <f>IF(Units="U.S.","Overhead (square foot weeks)","Overhead (square meter weeks)")</f>
        <v>Overhead (square foot weeks)</v>
      </c>
      <c r="C28" s="30" t="str">
        <f>IF(Units="U.S.","Container width (inches)","Container width (cm)")</f>
        <v>Container width (inches)</v>
      </c>
      <c r="D28" s="209">
        <v>11</v>
      </c>
      <c r="E28" s="209">
        <v>11</v>
      </c>
      <c r="F28" s="209">
        <v>6</v>
      </c>
      <c r="G28" s="209">
        <v>6</v>
      </c>
      <c r="H28" s="209">
        <v>6</v>
      </c>
      <c r="I28" s="209">
        <v>6</v>
      </c>
      <c r="J28" s="96">
        <v>11</v>
      </c>
      <c r="K28" s="96">
        <v>11</v>
      </c>
      <c r="L28" s="96">
        <v>6</v>
      </c>
      <c r="M28" s="96">
        <v>6</v>
      </c>
      <c r="N28" s="96">
        <v>6</v>
      </c>
      <c r="O28" s="96">
        <v>6</v>
      </c>
      <c r="P28" s="96">
        <v>11</v>
      </c>
      <c r="Q28" s="96">
        <v>11</v>
      </c>
      <c r="R28" s="96">
        <v>6</v>
      </c>
      <c r="S28" s="96">
        <v>6</v>
      </c>
      <c r="T28" s="96">
        <v>6</v>
      </c>
      <c r="U28" s="96">
        <v>6</v>
      </c>
      <c r="V28" s="108">
        <v>11</v>
      </c>
      <c r="W28" s="108">
        <v>11</v>
      </c>
      <c r="X28" s="108">
        <v>6</v>
      </c>
      <c r="Y28" s="108">
        <v>6</v>
      </c>
      <c r="Z28" s="108">
        <v>6</v>
      </c>
      <c r="AA28" s="108">
        <v>6</v>
      </c>
      <c r="AB28" s="108">
        <v>11</v>
      </c>
      <c r="AC28" s="108">
        <v>11</v>
      </c>
      <c r="AD28" s="108">
        <v>6</v>
      </c>
      <c r="AE28" s="108">
        <v>6</v>
      </c>
      <c r="AF28" s="108">
        <v>6</v>
      </c>
      <c r="AG28" s="108">
        <v>6</v>
      </c>
      <c r="AH28" s="108">
        <v>11</v>
      </c>
      <c r="AI28" s="108">
        <v>11</v>
      </c>
      <c r="AJ28" s="108">
        <v>6</v>
      </c>
      <c r="AK28" s="108">
        <v>6</v>
      </c>
      <c r="AL28" s="108">
        <v>6</v>
      </c>
      <c r="AM28" s="108">
        <v>6</v>
      </c>
      <c r="AN28" s="132">
        <v>11</v>
      </c>
      <c r="AO28" s="132">
        <v>11</v>
      </c>
      <c r="AP28" s="132">
        <v>6</v>
      </c>
      <c r="AQ28" s="132">
        <v>6</v>
      </c>
      <c r="AR28" s="132">
        <v>6</v>
      </c>
      <c r="AS28" s="132">
        <v>6</v>
      </c>
      <c r="AT28" s="132">
        <v>11</v>
      </c>
      <c r="AU28" s="132">
        <v>11</v>
      </c>
      <c r="AV28" s="132">
        <v>6</v>
      </c>
      <c r="AW28" s="132">
        <v>6</v>
      </c>
      <c r="AX28" s="132">
        <v>6</v>
      </c>
      <c r="AY28" s="132">
        <v>6</v>
      </c>
      <c r="AZ28" s="132">
        <v>11</v>
      </c>
      <c r="BA28" s="132">
        <v>11</v>
      </c>
      <c r="BB28" s="132">
        <v>6</v>
      </c>
      <c r="BC28" s="132">
        <v>6</v>
      </c>
      <c r="BD28" s="132">
        <v>6</v>
      </c>
      <c r="BE28" s="132">
        <v>6</v>
      </c>
      <c r="BF28" s="120">
        <v>11</v>
      </c>
      <c r="BG28" s="120">
        <v>11</v>
      </c>
      <c r="BH28" s="120">
        <v>6</v>
      </c>
      <c r="BI28" s="120">
        <v>6</v>
      </c>
      <c r="BJ28" s="120">
        <v>6</v>
      </c>
      <c r="BK28" s="120">
        <v>6</v>
      </c>
      <c r="BL28" s="144">
        <v>11</v>
      </c>
      <c r="BM28" s="144">
        <v>11</v>
      </c>
      <c r="BN28" s="144">
        <v>6</v>
      </c>
      <c r="BO28" s="144">
        <v>6</v>
      </c>
      <c r="BP28" s="144">
        <v>6</v>
      </c>
      <c r="BQ28" s="144">
        <v>6</v>
      </c>
      <c r="BR28" s="156">
        <v>26</v>
      </c>
      <c r="BS28" s="156">
        <v>26</v>
      </c>
      <c r="BT28" s="156">
        <v>6</v>
      </c>
      <c r="BU28" s="156">
        <v>6</v>
      </c>
      <c r="BV28" s="156">
        <v>6</v>
      </c>
      <c r="BW28" s="156">
        <v>6</v>
      </c>
    </row>
    <row r="29" spans="2:75">
      <c r="B29" s="6"/>
      <c r="C29" s="30" t="str">
        <f>IF(Units="U.S.","Container length (inches)","Container length (cm)")</f>
        <v>Container length (inches)</v>
      </c>
      <c r="D29" s="209">
        <v>22</v>
      </c>
      <c r="E29" s="209">
        <v>22</v>
      </c>
      <c r="F29" s="209">
        <v>6</v>
      </c>
      <c r="G29" s="209">
        <v>6</v>
      </c>
      <c r="H29" s="209">
        <v>6</v>
      </c>
      <c r="I29" s="209">
        <v>6</v>
      </c>
      <c r="J29" s="96">
        <v>22</v>
      </c>
      <c r="K29" s="96">
        <v>22</v>
      </c>
      <c r="L29" s="96">
        <v>6</v>
      </c>
      <c r="M29" s="96">
        <v>6</v>
      </c>
      <c r="N29" s="96">
        <v>6</v>
      </c>
      <c r="O29" s="96">
        <v>6</v>
      </c>
      <c r="P29" s="96">
        <v>22</v>
      </c>
      <c r="Q29" s="96">
        <v>22</v>
      </c>
      <c r="R29" s="96">
        <v>6</v>
      </c>
      <c r="S29" s="96">
        <v>6</v>
      </c>
      <c r="T29" s="96">
        <v>6</v>
      </c>
      <c r="U29" s="96">
        <v>6</v>
      </c>
      <c r="V29" s="108">
        <v>22</v>
      </c>
      <c r="W29" s="108">
        <v>22</v>
      </c>
      <c r="X29" s="108">
        <v>6</v>
      </c>
      <c r="Y29" s="108">
        <v>6</v>
      </c>
      <c r="Z29" s="108">
        <v>6</v>
      </c>
      <c r="AA29" s="108">
        <v>6</v>
      </c>
      <c r="AB29" s="108">
        <v>22</v>
      </c>
      <c r="AC29" s="108">
        <v>22</v>
      </c>
      <c r="AD29" s="108">
        <v>6</v>
      </c>
      <c r="AE29" s="108">
        <v>6</v>
      </c>
      <c r="AF29" s="108">
        <v>6</v>
      </c>
      <c r="AG29" s="108">
        <v>6</v>
      </c>
      <c r="AH29" s="108">
        <v>22</v>
      </c>
      <c r="AI29" s="108">
        <v>22</v>
      </c>
      <c r="AJ29" s="108">
        <v>6</v>
      </c>
      <c r="AK29" s="108">
        <v>6</v>
      </c>
      <c r="AL29" s="108">
        <v>6</v>
      </c>
      <c r="AM29" s="108">
        <v>6</v>
      </c>
      <c r="AN29" s="132">
        <v>22</v>
      </c>
      <c r="AO29" s="132">
        <v>22</v>
      </c>
      <c r="AP29" s="132">
        <v>6</v>
      </c>
      <c r="AQ29" s="132">
        <v>6</v>
      </c>
      <c r="AR29" s="132">
        <v>6</v>
      </c>
      <c r="AS29" s="132">
        <v>6</v>
      </c>
      <c r="AT29" s="132">
        <v>22</v>
      </c>
      <c r="AU29" s="132">
        <v>22</v>
      </c>
      <c r="AV29" s="132">
        <v>6</v>
      </c>
      <c r="AW29" s="132">
        <v>6</v>
      </c>
      <c r="AX29" s="132">
        <v>6</v>
      </c>
      <c r="AY29" s="132">
        <v>6</v>
      </c>
      <c r="AZ29" s="132">
        <v>22</v>
      </c>
      <c r="BA29" s="132">
        <v>22</v>
      </c>
      <c r="BB29" s="132">
        <v>6</v>
      </c>
      <c r="BC29" s="132">
        <v>6</v>
      </c>
      <c r="BD29" s="132">
        <v>6</v>
      </c>
      <c r="BE29" s="132">
        <v>6</v>
      </c>
      <c r="BF29" s="120">
        <v>22</v>
      </c>
      <c r="BG29" s="120">
        <v>22</v>
      </c>
      <c r="BH29" s="120">
        <v>6</v>
      </c>
      <c r="BI29" s="120">
        <v>6</v>
      </c>
      <c r="BJ29" s="120">
        <v>6</v>
      </c>
      <c r="BK29" s="120">
        <v>6</v>
      </c>
      <c r="BL29" s="144">
        <v>22</v>
      </c>
      <c r="BM29" s="144">
        <v>22</v>
      </c>
      <c r="BN29" s="144">
        <v>6</v>
      </c>
      <c r="BO29" s="144">
        <v>6</v>
      </c>
      <c r="BP29" s="144">
        <v>6</v>
      </c>
      <c r="BQ29" s="144">
        <v>6</v>
      </c>
      <c r="BR29" s="156">
        <v>21</v>
      </c>
      <c r="BS29" s="156">
        <v>21</v>
      </c>
      <c r="BT29" s="156">
        <v>6</v>
      </c>
      <c r="BU29" s="156">
        <v>6</v>
      </c>
      <c r="BV29" s="156">
        <v>6</v>
      </c>
      <c r="BW29" s="156">
        <v>6</v>
      </c>
    </row>
    <row r="30" spans="2:75">
      <c r="C30" s="30" t="s">
        <v>64</v>
      </c>
      <c r="D30" s="213" t="e">
        <f>#REF!</f>
        <v>#REF!</v>
      </c>
      <c r="E30" s="213" t="e">
        <f>#REF!</f>
        <v>#REF!</v>
      </c>
      <c r="F30" s="213" t="e">
        <f>#REF!</f>
        <v>#REF!</v>
      </c>
      <c r="G30" s="213" t="e">
        <f>#REF!</f>
        <v>#REF!</v>
      </c>
      <c r="H30" s="213" t="e">
        <f>#REF!</f>
        <v>#REF!</v>
      </c>
      <c r="I30" s="213" t="e">
        <f>#REF!</f>
        <v>#REF!</v>
      </c>
      <c r="J30" s="100" t="e">
        <f>#REF!</f>
        <v>#REF!</v>
      </c>
      <c r="K30" s="100" t="e">
        <f>#REF!</f>
        <v>#REF!</v>
      </c>
      <c r="L30" s="100" t="e">
        <f>#REF!</f>
        <v>#REF!</v>
      </c>
      <c r="M30" s="100" t="e">
        <f>#REF!</f>
        <v>#REF!</v>
      </c>
      <c r="N30" s="100" t="e">
        <f>#REF!</f>
        <v>#REF!</v>
      </c>
      <c r="O30" s="100" t="e">
        <f>#REF!</f>
        <v>#REF!</v>
      </c>
      <c r="P30" s="100" t="e">
        <f>#REF!</f>
        <v>#REF!</v>
      </c>
      <c r="Q30" s="100" t="e">
        <f>#REF!</f>
        <v>#REF!</v>
      </c>
      <c r="R30" s="100" t="e">
        <f>#REF!</f>
        <v>#REF!</v>
      </c>
      <c r="S30" s="100" t="e">
        <f>#REF!</f>
        <v>#REF!</v>
      </c>
      <c r="T30" s="100" t="e">
        <f>#REF!</f>
        <v>#REF!</v>
      </c>
      <c r="U30" s="100" t="e">
        <f>#REF!</f>
        <v>#REF!</v>
      </c>
      <c r="V30" s="100" t="e">
        <f>#REF!</f>
        <v>#REF!</v>
      </c>
      <c r="W30" s="100" t="e">
        <f>#REF!</f>
        <v>#REF!</v>
      </c>
      <c r="X30" s="100" t="e">
        <f>#REF!</f>
        <v>#REF!</v>
      </c>
      <c r="Y30" s="100" t="e">
        <f>#REF!</f>
        <v>#REF!</v>
      </c>
      <c r="Z30" s="100" t="e">
        <f>#REF!</f>
        <v>#REF!</v>
      </c>
      <c r="AA30" s="100" t="e">
        <f>#REF!</f>
        <v>#REF!</v>
      </c>
      <c r="AB30" s="100" t="e">
        <f>#REF!</f>
        <v>#REF!</v>
      </c>
      <c r="AC30" s="100" t="e">
        <f>#REF!</f>
        <v>#REF!</v>
      </c>
      <c r="AD30" s="100" t="e">
        <f>#REF!</f>
        <v>#REF!</v>
      </c>
      <c r="AE30" s="100" t="e">
        <f>#REF!</f>
        <v>#REF!</v>
      </c>
      <c r="AF30" s="100" t="e">
        <f>#REF!</f>
        <v>#REF!</v>
      </c>
      <c r="AG30" s="100" t="e">
        <f>#REF!</f>
        <v>#REF!</v>
      </c>
      <c r="AH30" s="100" t="e">
        <f>#REF!</f>
        <v>#REF!</v>
      </c>
      <c r="AI30" s="100" t="e">
        <f>#REF!</f>
        <v>#REF!</v>
      </c>
      <c r="AJ30" s="100" t="e">
        <f>#REF!</f>
        <v>#REF!</v>
      </c>
      <c r="AK30" s="100" t="e">
        <f>#REF!</f>
        <v>#REF!</v>
      </c>
      <c r="AL30" s="100" t="e">
        <f>#REF!</f>
        <v>#REF!</v>
      </c>
      <c r="AM30" s="100" t="e">
        <f>#REF!</f>
        <v>#REF!</v>
      </c>
      <c r="AN30" s="100" t="e">
        <f>#REF!</f>
        <v>#REF!</v>
      </c>
      <c r="AO30" s="100" t="e">
        <f>#REF!</f>
        <v>#REF!</v>
      </c>
      <c r="AP30" s="100" t="e">
        <f>#REF!</f>
        <v>#REF!</v>
      </c>
      <c r="AQ30" s="100" t="e">
        <f>#REF!</f>
        <v>#REF!</v>
      </c>
      <c r="AR30" s="100" t="e">
        <f>#REF!</f>
        <v>#REF!</v>
      </c>
      <c r="AS30" s="100" t="e">
        <f>#REF!</f>
        <v>#REF!</v>
      </c>
      <c r="AT30" s="100" t="e">
        <f>#REF!</f>
        <v>#REF!</v>
      </c>
      <c r="AU30" s="100" t="e">
        <f>#REF!</f>
        <v>#REF!</v>
      </c>
      <c r="AV30" s="100" t="e">
        <f>#REF!</f>
        <v>#REF!</v>
      </c>
      <c r="AW30" s="100" t="e">
        <f>#REF!</f>
        <v>#REF!</v>
      </c>
      <c r="AX30" s="100" t="e">
        <f>#REF!</f>
        <v>#REF!</v>
      </c>
      <c r="AY30" s="100" t="e">
        <f>#REF!</f>
        <v>#REF!</v>
      </c>
      <c r="AZ30" s="100" t="e">
        <f>#REF!</f>
        <v>#REF!</v>
      </c>
      <c r="BA30" s="100" t="e">
        <f>#REF!</f>
        <v>#REF!</v>
      </c>
      <c r="BB30" s="100" t="e">
        <f>#REF!</f>
        <v>#REF!</v>
      </c>
      <c r="BC30" s="100" t="e">
        <f>#REF!</f>
        <v>#REF!</v>
      </c>
      <c r="BD30" s="100" t="e">
        <f>#REF!</f>
        <v>#REF!</v>
      </c>
      <c r="BE30" s="100" t="e">
        <f>#REF!</f>
        <v>#REF!</v>
      </c>
      <c r="BF30" s="100" t="e">
        <f>#REF!</f>
        <v>#REF!</v>
      </c>
      <c r="BG30" s="100" t="e">
        <f>#REF!</f>
        <v>#REF!</v>
      </c>
      <c r="BH30" s="100" t="e">
        <f>#REF!</f>
        <v>#REF!</v>
      </c>
      <c r="BI30" s="100" t="e">
        <f>#REF!</f>
        <v>#REF!</v>
      </c>
      <c r="BJ30" s="100" t="e">
        <f>#REF!</f>
        <v>#REF!</v>
      </c>
      <c r="BK30" s="100" t="e">
        <f>#REF!</f>
        <v>#REF!</v>
      </c>
      <c r="BL30" s="100" t="e">
        <f>#REF!</f>
        <v>#REF!</v>
      </c>
      <c r="BM30" s="100" t="e">
        <f>#REF!</f>
        <v>#REF!</v>
      </c>
      <c r="BN30" s="100" t="e">
        <f>#REF!</f>
        <v>#REF!</v>
      </c>
      <c r="BO30" s="100" t="e">
        <f>#REF!</f>
        <v>#REF!</v>
      </c>
      <c r="BP30" s="100" t="e">
        <f>#REF!</f>
        <v>#REF!</v>
      </c>
      <c r="BQ30" s="100" t="e">
        <f>#REF!</f>
        <v>#REF!</v>
      </c>
      <c r="BR30" s="100" t="e">
        <f>#REF!</f>
        <v>#REF!</v>
      </c>
      <c r="BS30" s="100" t="e">
        <f>#REF!</f>
        <v>#REF!</v>
      </c>
      <c r="BT30" s="100" t="e">
        <f>#REF!</f>
        <v>#REF!</v>
      </c>
      <c r="BU30" s="100" t="e">
        <f>#REF!</f>
        <v>#REF!</v>
      </c>
      <c r="BV30" s="100" t="e">
        <f>#REF!</f>
        <v>#REF!</v>
      </c>
      <c r="BW30" s="100" t="e">
        <f>#REF!</f>
        <v>#REF!</v>
      </c>
    </row>
    <row r="31" spans="2:75">
      <c r="C31" s="30" t="s">
        <v>78</v>
      </c>
      <c r="D31" s="209">
        <v>0</v>
      </c>
      <c r="E31" s="209">
        <v>0</v>
      </c>
      <c r="F31" s="214" t="e">
        <f>D51</f>
        <v>#REF!</v>
      </c>
      <c r="G31" s="214" t="e">
        <f>E51</f>
        <v>#REF!</v>
      </c>
      <c r="H31" s="209">
        <v>0</v>
      </c>
      <c r="I31" s="209">
        <v>0</v>
      </c>
      <c r="J31" s="96">
        <v>0</v>
      </c>
      <c r="K31" s="96">
        <v>0</v>
      </c>
      <c r="L31" s="101" t="e">
        <f>J51</f>
        <v>#REF!</v>
      </c>
      <c r="M31" s="101" t="e">
        <f>K51</f>
        <v>#REF!</v>
      </c>
      <c r="N31" s="96">
        <v>0</v>
      </c>
      <c r="O31" s="96">
        <v>0</v>
      </c>
      <c r="P31" s="96">
        <v>0</v>
      </c>
      <c r="Q31" s="96">
        <v>0</v>
      </c>
      <c r="R31" s="101" t="e">
        <f>P51</f>
        <v>#REF!</v>
      </c>
      <c r="S31" s="101" t="e">
        <f>Q51</f>
        <v>#REF!</v>
      </c>
      <c r="T31" s="96">
        <v>0</v>
      </c>
      <c r="U31" s="96">
        <v>0</v>
      </c>
      <c r="V31" s="108">
        <v>0</v>
      </c>
      <c r="W31" s="108">
        <v>0</v>
      </c>
      <c r="X31" s="113" t="e">
        <f>V51</f>
        <v>#REF!</v>
      </c>
      <c r="Y31" s="113" t="e">
        <f>W51</f>
        <v>#REF!</v>
      </c>
      <c r="Z31" s="108">
        <v>0</v>
      </c>
      <c r="AA31" s="108">
        <v>0</v>
      </c>
      <c r="AB31" s="108">
        <v>0</v>
      </c>
      <c r="AC31" s="108">
        <v>0</v>
      </c>
      <c r="AD31" s="113" t="e">
        <f>AB51</f>
        <v>#REF!</v>
      </c>
      <c r="AE31" s="113" t="e">
        <f>AC51</f>
        <v>#REF!</v>
      </c>
      <c r="AF31" s="108">
        <v>0</v>
      </c>
      <c r="AG31" s="108">
        <v>0</v>
      </c>
      <c r="AH31" s="108">
        <v>0</v>
      </c>
      <c r="AI31" s="108">
        <v>0</v>
      </c>
      <c r="AJ31" s="113" t="e">
        <f>AH51</f>
        <v>#REF!</v>
      </c>
      <c r="AK31" s="113" t="e">
        <f>AI51</f>
        <v>#REF!</v>
      </c>
      <c r="AL31" s="108">
        <v>0</v>
      </c>
      <c r="AM31" s="108">
        <v>0</v>
      </c>
      <c r="AN31" s="132">
        <v>0</v>
      </c>
      <c r="AO31" s="132">
        <v>0</v>
      </c>
      <c r="AP31" s="137" t="e">
        <f>AN51</f>
        <v>#REF!</v>
      </c>
      <c r="AQ31" s="137" t="e">
        <f>AO51</f>
        <v>#REF!</v>
      </c>
      <c r="AR31" s="132">
        <v>0</v>
      </c>
      <c r="AS31" s="132">
        <v>0</v>
      </c>
      <c r="AT31" s="132">
        <v>0</v>
      </c>
      <c r="AU31" s="132">
        <v>0</v>
      </c>
      <c r="AV31" s="137" t="e">
        <f>AT51</f>
        <v>#REF!</v>
      </c>
      <c r="AW31" s="137" t="e">
        <f>AU51</f>
        <v>#REF!</v>
      </c>
      <c r="AX31" s="132">
        <v>0</v>
      </c>
      <c r="AY31" s="132">
        <v>0</v>
      </c>
      <c r="AZ31" s="132">
        <v>0</v>
      </c>
      <c r="BA31" s="132">
        <v>0</v>
      </c>
      <c r="BB31" s="137" t="e">
        <f>AZ51</f>
        <v>#REF!</v>
      </c>
      <c r="BC31" s="137" t="e">
        <f>BA51</f>
        <v>#REF!</v>
      </c>
      <c r="BD31" s="132">
        <v>0</v>
      </c>
      <c r="BE31" s="132">
        <v>0</v>
      </c>
      <c r="BF31" s="120">
        <v>0</v>
      </c>
      <c r="BG31" s="120">
        <v>0</v>
      </c>
      <c r="BH31" s="125" t="e">
        <f>BF51</f>
        <v>#REF!</v>
      </c>
      <c r="BI31" s="125" t="e">
        <f>BG51</f>
        <v>#REF!</v>
      </c>
      <c r="BJ31" s="120">
        <v>0</v>
      </c>
      <c r="BK31" s="120">
        <v>0</v>
      </c>
      <c r="BL31" s="144">
        <v>0</v>
      </c>
      <c r="BM31" s="144">
        <v>0</v>
      </c>
      <c r="BN31" s="149" t="e">
        <f>BL51</f>
        <v>#REF!</v>
      </c>
      <c r="BO31" s="149" t="e">
        <f>BM51</f>
        <v>#REF!</v>
      </c>
      <c r="BP31" s="144">
        <v>0</v>
      </c>
      <c r="BQ31" s="144">
        <v>0</v>
      </c>
      <c r="BR31" s="156">
        <v>0</v>
      </c>
      <c r="BS31" s="156">
        <v>0</v>
      </c>
      <c r="BT31" s="161" t="e">
        <f>BR51</f>
        <v>#REF!</v>
      </c>
      <c r="BU31" s="161" t="e">
        <f>BS51</f>
        <v>#REF!</v>
      </c>
      <c r="BV31" s="156">
        <v>0</v>
      </c>
      <c r="BW31" s="156">
        <v>0</v>
      </c>
    </row>
    <row r="32" spans="2:75">
      <c r="B32" s="6" t="s">
        <v>19</v>
      </c>
      <c r="C32" s="30" t="s">
        <v>23</v>
      </c>
      <c r="D32" s="212">
        <v>0</v>
      </c>
      <c r="E32" s="212">
        <v>0</v>
      </c>
      <c r="F32" s="212">
        <v>0</v>
      </c>
      <c r="G32" s="212">
        <v>0</v>
      </c>
      <c r="H32" s="212">
        <v>0</v>
      </c>
      <c r="I32" s="212">
        <v>0</v>
      </c>
      <c r="J32" s="99">
        <v>0</v>
      </c>
      <c r="K32" s="99">
        <v>0</v>
      </c>
      <c r="L32" s="99">
        <v>0</v>
      </c>
      <c r="M32" s="99">
        <v>0</v>
      </c>
      <c r="N32" s="99">
        <v>0</v>
      </c>
      <c r="O32" s="99">
        <v>0</v>
      </c>
      <c r="P32" s="99">
        <v>0</v>
      </c>
      <c r="Q32" s="99">
        <v>0</v>
      </c>
      <c r="R32" s="99">
        <v>0</v>
      </c>
      <c r="S32" s="99">
        <v>0</v>
      </c>
      <c r="T32" s="99">
        <v>0</v>
      </c>
      <c r="U32" s="99">
        <v>0</v>
      </c>
      <c r="V32" s="111">
        <v>0</v>
      </c>
      <c r="W32" s="111">
        <v>0</v>
      </c>
      <c r="X32" s="111">
        <v>0</v>
      </c>
      <c r="Y32" s="111">
        <v>0</v>
      </c>
      <c r="Z32" s="111">
        <v>0</v>
      </c>
      <c r="AA32" s="111">
        <v>0</v>
      </c>
      <c r="AB32" s="111">
        <v>0</v>
      </c>
      <c r="AC32" s="111">
        <v>0</v>
      </c>
      <c r="AD32" s="111">
        <v>0</v>
      </c>
      <c r="AE32" s="111">
        <v>0</v>
      </c>
      <c r="AF32" s="111">
        <v>0</v>
      </c>
      <c r="AG32" s="111">
        <v>0</v>
      </c>
      <c r="AH32" s="111">
        <v>0</v>
      </c>
      <c r="AI32" s="111">
        <v>0</v>
      </c>
      <c r="AJ32" s="111">
        <v>0</v>
      </c>
      <c r="AK32" s="111">
        <v>0</v>
      </c>
      <c r="AL32" s="111">
        <v>0</v>
      </c>
      <c r="AM32" s="111">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135">
        <v>0</v>
      </c>
      <c r="BD32" s="135">
        <v>0</v>
      </c>
      <c r="BE32" s="135">
        <v>0</v>
      </c>
      <c r="BF32" s="123">
        <v>0</v>
      </c>
      <c r="BG32" s="123">
        <v>0</v>
      </c>
      <c r="BH32" s="123">
        <v>0</v>
      </c>
      <c r="BI32" s="123">
        <v>0</v>
      </c>
      <c r="BJ32" s="123">
        <v>0</v>
      </c>
      <c r="BK32" s="123">
        <v>0</v>
      </c>
      <c r="BL32" s="147">
        <v>0</v>
      </c>
      <c r="BM32" s="147">
        <v>0</v>
      </c>
      <c r="BN32" s="147">
        <v>0</v>
      </c>
      <c r="BO32" s="147">
        <v>0</v>
      </c>
      <c r="BP32" s="147">
        <v>0</v>
      </c>
      <c r="BQ32" s="147">
        <v>0</v>
      </c>
      <c r="BR32" s="159">
        <v>0</v>
      </c>
      <c r="BS32" s="159">
        <v>0</v>
      </c>
      <c r="BT32" s="159">
        <v>0</v>
      </c>
      <c r="BU32" s="159">
        <v>0</v>
      </c>
      <c r="BV32" s="159">
        <v>0</v>
      </c>
      <c r="BW32" s="159">
        <v>0</v>
      </c>
    </row>
    <row r="33" spans="1:75">
      <c r="C33" s="30" t="s">
        <v>18</v>
      </c>
      <c r="D33" s="215">
        <v>0</v>
      </c>
      <c r="E33" s="215">
        <v>0</v>
      </c>
      <c r="F33" s="215">
        <v>0</v>
      </c>
      <c r="G33" s="215">
        <v>0</v>
      </c>
      <c r="H33" s="215">
        <v>0</v>
      </c>
      <c r="I33" s="215">
        <v>0</v>
      </c>
      <c r="J33" s="102">
        <v>0</v>
      </c>
      <c r="K33" s="102">
        <v>0</v>
      </c>
      <c r="L33" s="102">
        <v>0</v>
      </c>
      <c r="M33" s="102">
        <v>0</v>
      </c>
      <c r="N33" s="102">
        <v>0</v>
      </c>
      <c r="O33" s="102">
        <v>0</v>
      </c>
      <c r="P33" s="102">
        <v>0</v>
      </c>
      <c r="Q33" s="102">
        <v>0</v>
      </c>
      <c r="R33" s="102">
        <v>0</v>
      </c>
      <c r="S33" s="102">
        <v>0</v>
      </c>
      <c r="T33" s="102">
        <v>0</v>
      </c>
      <c r="U33" s="102">
        <v>0</v>
      </c>
      <c r="V33" s="114">
        <v>0</v>
      </c>
      <c r="W33" s="114">
        <v>0</v>
      </c>
      <c r="X33" s="114">
        <v>0</v>
      </c>
      <c r="Y33" s="114">
        <v>0</v>
      </c>
      <c r="Z33" s="114">
        <v>0</v>
      </c>
      <c r="AA33" s="114">
        <v>0</v>
      </c>
      <c r="AB33" s="114">
        <v>0</v>
      </c>
      <c r="AC33" s="114">
        <v>0</v>
      </c>
      <c r="AD33" s="114">
        <v>0</v>
      </c>
      <c r="AE33" s="114">
        <v>0</v>
      </c>
      <c r="AF33" s="114">
        <v>0</v>
      </c>
      <c r="AG33" s="114">
        <v>0</v>
      </c>
      <c r="AH33" s="114">
        <v>0</v>
      </c>
      <c r="AI33" s="114">
        <v>0</v>
      </c>
      <c r="AJ33" s="114">
        <v>0</v>
      </c>
      <c r="AK33" s="114">
        <v>0</v>
      </c>
      <c r="AL33" s="114">
        <v>0</v>
      </c>
      <c r="AM33" s="114">
        <v>0</v>
      </c>
      <c r="AN33" s="138">
        <v>0</v>
      </c>
      <c r="AO33" s="138">
        <v>0</v>
      </c>
      <c r="AP33" s="138">
        <v>0</v>
      </c>
      <c r="AQ33" s="138">
        <v>0</v>
      </c>
      <c r="AR33" s="138">
        <v>0</v>
      </c>
      <c r="AS33" s="138">
        <v>0</v>
      </c>
      <c r="AT33" s="138">
        <v>0</v>
      </c>
      <c r="AU33" s="138">
        <v>0</v>
      </c>
      <c r="AV33" s="138">
        <v>0</v>
      </c>
      <c r="AW33" s="138">
        <v>0</v>
      </c>
      <c r="AX33" s="138">
        <v>0</v>
      </c>
      <c r="AY33" s="138">
        <v>0</v>
      </c>
      <c r="AZ33" s="138">
        <v>0</v>
      </c>
      <c r="BA33" s="138">
        <v>0</v>
      </c>
      <c r="BB33" s="138">
        <v>0</v>
      </c>
      <c r="BC33" s="138">
        <v>0</v>
      </c>
      <c r="BD33" s="138">
        <v>0</v>
      </c>
      <c r="BE33" s="138">
        <v>0</v>
      </c>
      <c r="BF33" s="126">
        <v>0</v>
      </c>
      <c r="BG33" s="126">
        <v>0</v>
      </c>
      <c r="BH33" s="126">
        <v>0</v>
      </c>
      <c r="BI33" s="126">
        <v>0</v>
      </c>
      <c r="BJ33" s="126">
        <v>0</v>
      </c>
      <c r="BK33" s="126">
        <v>0</v>
      </c>
      <c r="BL33" s="150">
        <v>0</v>
      </c>
      <c r="BM33" s="150">
        <v>0</v>
      </c>
      <c r="BN33" s="150">
        <v>0</v>
      </c>
      <c r="BO33" s="150">
        <v>0</v>
      </c>
      <c r="BP33" s="150">
        <v>0</v>
      </c>
      <c r="BQ33" s="150">
        <v>0</v>
      </c>
      <c r="BR33" s="162">
        <v>0</v>
      </c>
      <c r="BS33" s="162">
        <v>0</v>
      </c>
      <c r="BT33" s="162">
        <v>0</v>
      </c>
      <c r="BU33" s="162">
        <v>0</v>
      </c>
      <c r="BV33" s="162">
        <v>0</v>
      </c>
      <c r="BW33" s="162">
        <v>0</v>
      </c>
    </row>
    <row r="34" spans="1:75" ht="24">
      <c r="B34" s="37" t="s">
        <v>1</v>
      </c>
      <c r="C34" s="30" t="s">
        <v>44</v>
      </c>
      <c r="D34" s="210">
        <v>0</v>
      </c>
      <c r="E34" s="210">
        <v>0</v>
      </c>
      <c r="F34" s="210">
        <v>0</v>
      </c>
      <c r="G34" s="210">
        <v>0</v>
      </c>
      <c r="H34" s="210">
        <v>0</v>
      </c>
      <c r="I34" s="210">
        <v>0</v>
      </c>
      <c r="J34" s="97">
        <v>0</v>
      </c>
      <c r="K34" s="97">
        <v>0</v>
      </c>
      <c r="L34" s="97">
        <v>0</v>
      </c>
      <c r="M34" s="97">
        <v>0</v>
      </c>
      <c r="N34" s="97">
        <v>0</v>
      </c>
      <c r="O34" s="97">
        <v>0</v>
      </c>
      <c r="P34" s="97">
        <v>0</v>
      </c>
      <c r="Q34" s="97">
        <v>0</v>
      </c>
      <c r="R34" s="97">
        <v>0</v>
      </c>
      <c r="S34" s="97">
        <v>0</v>
      </c>
      <c r="T34" s="97">
        <v>0</v>
      </c>
      <c r="U34" s="97">
        <v>0</v>
      </c>
      <c r="V34" s="109">
        <v>0</v>
      </c>
      <c r="W34" s="109">
        <v>0</v>
      </c>
      <c r="X34" s="109">
        <v>0</v>
      </c>
      <c r="Y34" s="109">
        <v>0</v>
      </c>
      <c r="Z34" s="109">
        <v>0</v>
      </c>
      <c r="AA34" s="109">
        <v>0</v>
      </c>
      <c r="AB34" s="109">
        <v>0</v>
      </c>
      <c r="AC34" s="109">
        <v>0</v>
      </c>
      <c r="AD34" s="109">
        <v>0</v>
      </c>
      <c r="AE34" s="109">
        <v>0</v>
      </c>
      <c r="AF34" s="109">
        <v>0</v>
      </c>
      <c r="AG34" s="109">
        <v>0</v>
      </c>
      <c r="AH34" s="109">
        <v>0</v>
      </c>
      <c r="AI34" s="109">
        <v>0</v>
      </c>
      <c r="AJ34" s="109">
        <v>0</v>
      </c>
      <c r="AK34" s="109">
        <v>0</v>
      </c>
      <c r="AL34" s="109">
        <v>0</v>
      </c>
      <c r="AM34" s="109">
        <v>0</v>
      </c>
      <c r="AN34" s="133">
        <v>0</v>
      </c>
      <c r="AO34" s="133">
        <v>0</v>
      </c>
      <c r="AP34" s="133">
        <v>0</v>
      </c>
      <c r="AQ34" s="133">
        <v>0</v>
      </c>
      <c r="AR34" s="133">
        <v>0</v>
      </c>
      <c r="AS34" s="133">
        <v>0</v>
      </c>
      <c r="AT34" s="133">
        <v>0</v>
      </c>
      <c r="AU34" s="133">
        <v>0</v>
      </c>
      <c r="AV34" s="133">
        <v>0</v>
      </c>
      <c r="AW34" s="133">
        <v>0</v>
      </c>
      <c r="AX34" s="133">
        <v>0</v>
      </c>
      <c r="AY34" s="133">
        <v>0</v>
      </c>
      <c r="AZ34" s="133">
        <v>0</v>
      </c>
      <c r="BA34" s="133">
        <v>0</v>
      </c>
      <c r="BB34" s="133">
        <v>0</v>
      </c>
      <c r="BC34" s="133">
        <v>0</v>
      </c>
      <c r="BD34" s="133">
        <v>0</v>
      </c>
      <c r="BE34" s="133">
        <v>0</v>
      </c>
      <c r="BF34" s="121">
        <v>0</v>
      </c>
      <c r="BG34" s="121">
        <v>0</v>
      </c>
      <c r="BH34" s="121">
        <v>0</v>
      </c>
      <c r="BI34" s="121">
        <v>0</v>
      </c>
      <c r="BJ34" s="121">
        <v>0</v>
      </c>
      <c r="BK34" s="121">
        <v>0</v>
      </c>
      <c r="BL34" s="145">
        <v>0</v>
      </c>
      <c r="BM34" s="145">
        <v>0</v>
      </c>
      <c r="BN34" s="145">
        <v>0</v>
      </c>
      <c r="BO34" s="145">
        <v>0</v>
      </c>
      <c r="BP34" s="145">
        <v>0</v>
      </c>
      <c r="BQ34" s="145">
        <v>0</v>
      </c>
      <c r="BR34" s="157">
        <v>0</v>
      </c>
      <c r="BS34" s="157">
        <v>0</v>
      </c>
      <c r="BT34" s="157">
        <v>0</v>
      </c>
      <c r="BU34" s="157">
        <v>0</v>
      </c>
      <c r="BV34" s="157">
        <v>0</v>
      </c>
      <c r="BW34" s="157">
        <v>0</v>
      </c>
    </row>
    <row r="35" spans="1:75" ht="24">
      <c r="B35" s="6" t="s">
        <v>15</v>
      </c>
      <c r="C35" s="32" t="s">
        <v>65</v>
      </c>
      <c r="D35" s="210">
        <f>0.4*102</f>
        <v>40.800000000000004</v>
      </c>
      <c r="E35" s="210">
        <f>0.4*102</f>
        <v>40.800000000000004</v>
      </c>
      <c r="F35" s="210">
        <v>1.95</v>
      </c>
      <c r="G35" s="210">
        <v>1.95</v>
      </c>
      <c r="H35" s="210">
        <v>1.95</v>
      </c>
      <c r="I35" s="210">
        <v>1.95</v>
      </c>
      <c r="J35" s="97">
        <f>0.4*102</f>
        <v>40.800000000000004</v>
      </c>
      <c r="K35" s="97">
        <f>0.4*102</f>
        <v>40.800000000000004</v>
      </c>
      <c r="L35" s="97">
        <v>1.95</v>
      </c>
      <c r="M35" s="97">
        <v>1.95</v>
      </c>
      <c r="N35" s="97">
        <v>1.95</v>
      </c>
      <c r="O35" s="97">
        <v>1.95</v>
      </c>
      <c r="P35" s="97">
        <f>0.4*102</f>
        <v>40.800000000000004</v>
      </c>
      <c r="Q35" s="97">
        <f>0.4*102</f>
        <v>40.800000000000004</v>
      </c>
      <c r="R35" s="97">
        <v>1.95</v>
      </c>
      <c r="S35" s="97">
        <v>1.95</v>
      </c>
      <c r="T35" s="97">
        <v>1.95</v>
      </c>
      <c r="U35" s="97">
        <v>1.95</v>
      </c>
      <c r="V35" s="109">
        <f>0.4*102</f>
        <v>40.800000000000004</v>
      </c>
      <c r="W35" s="109">
        <f>0.4*102</f>
        <v>40.800000000000004</v>
      </c>
      <c r="X35" s="109">
        <v>1.95</v>
      </c>
      <c r="Y35" s="109">
        <v>1.95</v>
      </c>
      <c r="Z35" s="109">
        <v>1.95</v>
      </c>
      <c r="AA35" s="109">
        <v>1.95</v>
      </c>
      <c r="AB35" s="109">
        <f>0.4*102</f>
        <v>40.800000000000004</v>
      </c>
      <c r="AC35" s="109">
        <f>0.4*102</f>
        <v>40.800000000000004</v>
      </c>
      <c r="AD35" s="109">
        <v>1.95</v>
      </c>
      <c r="AE35" s="109">
        <v>1.95</v>
      </c>
      <c r="AF35" s="109">
        <v>1.95</v>
      </c>
      <c r="AG35" s="109">
        <v>1.95</v>
      </c>
      <c r="AH35" s="109">
        <f>0.4*102</f>
        <v>40.800000000000004</v>
      </c>
      <c r="AI35" s="109">
        <f>0.4*102</f>
        <v>40.800000000000004</v>
      </c>
      <c r="AJ35" s="109">
        <v>1.95</v>
      </c>
      <c r="AK35" s="109">
        <v>1.95</v>
      </c>
      <c r="AL35" s="109">
        <v>1.95</v>
      </c>
      <c r="AM35" s="109">
        <v>1.95</v>
      </c>
      <c r="AN35" s="133">
        <f>0.4*102</f>
        <v>40.800000000000004</v>
      </c>
      <c r="AO35" s="133">
        <f>0.4*102</f>
        <v>40.800000000000004</v>
      </c>
      <c r="AP35" s="133">
        <v>1.95</v>
      </c>
      <c r="AQ35" s="133">
        <v>1.95</v>
      </c>
      <c r="AR35" s="133">
        <v>1.95</v>
      </c>
      <c r="AS35" s="133">
        <v>1.95</v>
      </c>
      <c r="AT35" s="133">
        <f>0.4*102</f>
        <v>40.800000000000004</v>
      </c>
      <c r="AU35" s="133">
        <f>0.4*102</f>
        <v>40.800000000000004</v>
      </c>
      <c r="AV35" s="133">
        <v>1.95</v>
      </c>
      <c r="AW35" s="133">
        <v>1.95</v>
      </c>
      <c r="AX35" s="133">
        <v>1.95</v>
      </c>
      <c r="AY35" s="133">
        <v>1.95</v>
      </c>
      <c r="AZ35" s="133">
        <f>0.4*102</f>
        <v>40.800000000000004</v>
      </c>
      <c r="BA35" s="133">
        <f>0.4*102</f>
        <v>40.800000000000004</v>
      </c>
      <c r="BB35" s="133">
        <v>1.95</v>
      </c>
      <c r="BC35" s="133">
        <v>1.95</v>
      </c>
      <c r="BD35" s="133">
        <v>1.95</v>
      </c>
      <c r="BE35" s="133">
        <v>1.95</v>
      </c>
      <c r="BF35" s="121">
        <f>0.4*102</f>
        <v>40.800000000000004</v>
      </c>
      <c r="BG35" s="121">
        <f>0.4*102</f>
        <v>40.800000000000004</v>
      </c>
      <c r="BH35" s="121">
        <v>1.95</v>
      </c>
      <c r="BI35" s="121">
        <v>1.95</v>
      </c>
      <c r="BJ35" s="121">
        <v>1.95</v>
      </c>
      <c r="BK35" s="121">
        <v>1.95</v>
      </c>
      <c r="BL35" s="145">
        <f>0.4*102</f>
        <v>40.800000000000004</v>
      </c>
      <c r="BM35" s="145">
        <f>0.4*102</f>
        <v>40.800000000000004</v>
      </c>
      <c r="BN35" s="145">
        <v>1.95</v>
      </c>
      <c r="BO35" s="145">
        <v>1.95</v>
      </c>
      <c r="BP35" s="145">
        <v>1.95</v>
      </c>
      <c r="BQ35" s="145">
        <v>1.95</v>
      </c>
      <c r="BR35" s="157">
        <f>0.4*102</f>
        <v>40.800000000000004</v>
      </c>
      <c r="BS35" s="157">
        <f>0.4*102</f>
        <v>40.800000000000004</v>
      </c>
      <c r="BT35" s="157">
        <v>1.95</v>
      </c>
      <c r="BU35" s="157">
        <v>1.95</v>
      </c>
      <c r="BV35" s="157">
        <v>1.95</v>
      </c>
      <c r="BW35" s="157">
        <v>1.95</v>
      </c>
    </row>
    <row r="36" spans="1:75">
      <c r="B36" s="6" t="s">
        <v>16</v>
      </c>
      <c r="C36" s="33" t="s">
        <v>24</v>
      </c>
      <c r="D36" s="216" t="e">
        <f>#REF!</f>
        <v>#REF!</v>
      </c>
      <c r="E36" s="216" t="e">
        <f>#REF!</f>
        <v>#REF!</v>
      </c>
      <c r="F36" s="216" t="e">
        <f>#REF!</f>
        <v>#REF!</v>
      </c>
      <c r="G36" s="216" t="e">
        <f>#REF!</f>
        <v>#REF!</v>
      </c>
      <c r="H36" s="216" t="e">
        <f>#REF!</f>
        <v>#REF!</v>
      </c>
      <c r="I36" s="103" t="e">
        <f>#REF!</f>
        <v>#REF!</v>
      </c>
      <c r="J36" s="103" t="e">
        <f>#REF!</f>
        <v>#REF!</v>
      </c>
      <c r="K36" s="103" t="e">
        <f>#REF!</f>
        <v>#REF!</v>
      </c>
      <c r="L36" s="103">
        <v>0</v>
      </c>
      <c r="M36" s="103">
        <v>0</v>
      </c>
      <c r="N36" s="103" t="e">
        <f>#REF!</f>
        <v>#REF!</v>
      </c>
      <c r="O36" s="103" t="e">
        <f>#REF!</f>
        <v>#REF!</v>
      </c>
      <c r="P36" s="103" t="e">
        <f>#REF!</f>
        <v>#REF!</v>
      </c>
      <c r="Q36" s="103" t="e">
        <f>#REF!</f>
        <v>#REF!</v>
      </c>
      <c r="R36" s="103">
        <v>0</v>
      </c>
      <c r="S36" s="103">
        <v>0</v>
      </c>
      <c r="T36" s="103" t="e">
        <f>#REF!</f>
        <v>#REF!</v>
      </c>
      <c r="U36" s="103" t="e">
        <f>#REF!</f>
        <v>#REF!</v>
      </c>
      <c r="V36" s="115" t="e">
        <f>#REF!</f>
        <v>#REF!</v>
      </c>
      <c r="W36" s="115" t="e">
        <f>#REF!</f>
        <v>#REF!</v>
      </c>
      <c r="X36" s="115">
        <v>0</v>
      </c>
      <c r="Y36" s="115">
        <v>0</v>
      </c>
      <c r="Z36" s="115" t="e">
        <f>#REF!</f>
        <v>#REF!</v>
      </c>
      <c r="AA36" s="115" t="e">
        <f>#REF!</f>
        <v>#REF!</v>
      </c>
      <c r="AB36" s="115">
        <v>0</v>
      </c>
      <c r="AC36" s="115">
        <v>0</v>
      </c>
      <c r="AD36" s="115">
        <v>0</v>
      </c>
      <c r="AE36" s="115">
        <v>0</v>
      </c>
      <c r="AF36" s="115">
        <v>0</v>
      </c>
      <c r="AG36" s="115">
        <v>0</v>
      </c>
      <c r="AH36" s="115" t="e">
        <f>#REF!</f>
        <v>#REF!</v>
      </c>
      <c r="AI36" s="115" t="e">
        <f>#REF!</f>
        <v>#REF!</v>
      </c>
      <c r="AJ36" s="115">
        <v>0</v>
      </c>
      <c r="AK36" s="115">
        <v>0</v>
      </c>
      <c r="AL36" s="115" t="e">
        <f>#REF!</f>
        <v>#REF!</v>
      </c>
      <c r="AM36" s="115" t="e">
        <f>#REF!</f>
        <v>#REF!</v>
      </c>
      <c r="AN36" s="139" t="e">
        <f>#REF!</f>
        <v>#REF!</v>
      </c>
      <c r="AO36" s="139" t="e">
        <f>#REF!</f>
        <v>#REF!</v>
      </c>
      <c r="AP36" s="139">
        <v>0</v>
      </c>
      <c r="AQ36" s="139">
        <v>0</v>
      </c>
      <c r="AR36" s="139" t="e">
        <f>#REF!</f>
        <v>#REF!</v>
      </c>
      <c r="AS36" s="139" t="e">
        <f>#REF!</f>
        <v>#REF!</v>
      </c>
      <c r="AT36" s="139" t="e">
        <f>#REF!</f>
        <v>#REF!</v>
      </c>
      <c r="AU36" s="139" t="e">
        <f>#REF!</f>
        <v>#REF!</v>
      </c>
      <c r="AV36" s="139">
        <v>0</v>
      </c>
      <c r="AW36" s="139">
        <v>0</v>
      </c>
      <c r="AX36" s="139" t="e">
        <f>#REF!</f>
        <v>#REF!</v>
      </c>
      <c r="AY36" s="139" t="e">
        <f>#REF!</f>
        <v>#REF!</v>
      </c>
      <c r="AZ36" s="139" t="e">
        <f>#REF!</f>
        <v>#REF!</v>
      </c>
      <c r="BA36" s="139" t="e">
        <f>#REF!</f>
        <v>#REF!</v>
      </c>
      <c r="BB36" s="139">
        <v>0</v>
      </c>
      <c r="BC36" s="139">
        <v>0</v>
      </c>
      <c r="BD36" s="139" t="e">
        <f>#REF!</f>
        <v>#REF!</v>
      </c>
      <c r="BE36" s="139" t="e">
        <f>#REF!</f>
        <v>#REF!</v>
      </c>
      <c r="BF36" s="127" t="e">
        <f>#REF!</f>
        <v>#REF!</v>
      </c>
      <c r="BG36" s="127" t="e">
        <f>#REF!</f>
        <v>#REF!</v>
      </c>
      <c r="BH36" s="127">
        <v>0</v>
      </c>
      <c r="BI36" s="127">
        <v>0</v>
      </c>
      <c r="BJ36" s="127" t="e">
        <f>#REF!</f>
        <v>#REF!</v>
      </c>
      <c r="BK36" s="127" t="e">
        <f>#REF!</f>
        <v>#REF!</v>
      </c>
      <c r="BL36" s="151" t="e">
        <f>#REF!</f>
        <v>#REF!</v>
      </c>
      <c r="BM36" s="151" t="e">
        <f>#REF!</f>
        <v>#REF!</v>
      </c>
      <c r="BN36" s="151">
        <v>0</v>
      </c>
      <c r="BO36" s="151">
        <v>0</v>
      </c>
      <c r="BP36" s="151" t="e">
        <f>#REF!</f>
        <v>#REF!</v>
      </c>
      <c r="BQ36" s="151" t="e">
        <f>#REF!</f>
        <v>#REF!</v>
      </c>
      <c r="BR36" s="163" t="e">
        <f>#REF!</f>
        <v>#REF!</v>
      </c>
      <c r="BS36" s="163" t="e">
        <f>#REF!</f>
        <v>#REF!</v>
      </c>
      <c r="BT36" s="163">
        <v>0</v>
      </c>
      <c r="BU36" s="163">
        <v>0</v>
      </c>
      <c r="BV36" s="163" t="e">
        <f>#REF!</f>
        <v>#REF!</v>
      </c>
      <c r="BW36" s="163" t="e">
        <f>#REF!</f>
        <v>#REF!</v>
      </c>
    </row>
    <row r="37" spans="1:75">
      <c r="B37" s="6"/>
      <c r="C37" s="33" t="s">
        <v>45</v>
      </c>
      <c r="D37" s="216">
        <v>0.01</v>
      </c>
      <c r="E37" s="216">
        <v>0.01</v>
      </c>
      <c r="F37" s="216">
        <v>0.01</v>
      </c>
      <c r="G37" s="216">
        <v>0.01</v>
      </c>
      <c r="H37" s="216">
        <v>0.01</v>
      </c>
      <c r="I37" s="216">
        <v>0.01</v>
      </c>
      <c r="J37" s="103">
        <v>0.01</v>
      </c>
      <c r="K37" s="103">
        <v>0.01</v>
      </c>
      <c r="L37" s="103">
        <v>0.01</v>
      </c>
      <c r="M37" s="103">
        <v>0.01</v>
      </c>
      <c r="N37" s="103">
        <v>0.01</v>
      </c>
      <c r="O37" s="103">
        <v>0.01</v>
      </c>
      <c r="P37" s="103">
        <v>0.01</v>
      </c>
      <c r="Q37" s="103">
        <v>0.01</v>
      </c>
      <c r="R37" s="103">
        <v>0.01</v>
      </c>
      <c r="S37" s="103">
        <v>0.01</v>
      </c>
      <c r="T37" s="103">
        <v>0.01</v>
      </c>
      <c r="U37" s="103">
        <v>0.01</v>
      </c>
      <c r="V37" s="115">
        <v>0.01</v>
      </c>
      <c r="W37" s="115">
        <v>0.01</v>
      </c>
      <c r="X37" s="115">
        <v>0.01</v>
      </c>
      <c r="Y37" s="115">
        <v>0.01</v>
      </c>
      <c r="Z37" s="115">
        <v>0.01</v>
      </c>
      <c r="AA37" s="115">
        <v>0.01</v>
      </c>
      <c r="AB37" s="115">
        <v>0.01</v>
      </c>
      <c r="AC37" s="115">
        <v>0.01</v>
      </c>
      <c r="AD37" s="115">
        <v>0.01</v>
      </c>
      <c r="AE37" s="115">
        <v>0.01</v>
      </c>
      <c r="AF37" s="115">
        <v>0.01</v>
      </c>
      <c r="AG37" s="115">
        <v>0.01</v>
      </c>
      <c r="AH37" s="115">
        <v>0.01</v>
      </c>
      <c r="AI37" s="115">
        <v>0.01</v>
      </c>
      <c r="AJ37" s="115">
        <v>0.01</v>
      </c>
      <c r="AK37" s="115">
        <v>0.01</v>
      </c>
      <c r="AL37" s="115">
        <v>0.01</v>
      </c>
      <c r="AM37" s="115">
        <v>0.01</v>
      </c>
      <c r="AN37" s="139">
        <v>0.01</v>
      </c>
      <c r="AO37" s="139">
        <v>0.01</v>
      </c>
      <c r="AP37" s="139">
        <v>0.01</v>
      </c>
      <c r="AQ37" s="139">
        <v>0.01</v>
      </c>
      <c r="AR37" s="139">
        <v>0.01</v>
      </c>
      <c r="AS37" s="139">
        <v>0.01</v>
      </c>
      <c r="AT37" s="139">
        <v>0.01</v>
      </c>
      <c r="AU37" s="139">
        <v>0.01</v>
      </c>
      <c r="AV37" s="139">
        <v>0.01</v>
      </c>
      <c r="AW37" s="139">
        <v>0.01</v>
      </c>
      <c r="AX37" s="139">
        <v>0.01</v>
      </c>
      <c r="AY37" s="139">
        <v>0.01</v>
      </c>
      <c r="AZ37" s="139">
        <v>0.01</v>
      </c>
      <c r="BA37" s="139">
        <v>0.01</v>
      </c>
      <c r="BB37" s="139">
        <v>0.01</v>
      </c>
      <c r="BC37" s="139">
        <v>0.01</v>
      </c>
      <c r="BD37" s="139">
        <v>0.01</v>
      </c>
      <c r="BE37" s="139">
        <v>0.01</v>
      </c>
      <c r="BF37" s="127">
        <v>0.01</v>
      </c>
      <c r="BG37" s="127">
        <v>0.01</v>
      </c>
      <c r="BH37" s="127">
        <v>0.01</v>
      </c>
      <c r="BI37" s="127">
        <v>0.01</v>
      </c>
      <c r="BJ37" s="127">
        <v>0.01</v>
      </c>
      <c r="BK37" s="127">
        <v>0.01</v>
      </c>
      <c r="BL37" s="151">
        <v>0.01</v>
      </c>
      <c r="BM37" s="151">
        <v>0.01</v>
      </c>
      <c r="BN37" s="151">
        <v>0.01</v>
      </c>
      <c r="BO37" s="151">
        <v>0.01</v>
      </c>
      <c r="BP37" s="151">
        <v>0.01</v>
      </c>
      <c r="BQ37" s="151">
        <v>0.01</v>
      </c>
      <c r="BR37" s="163">
        <v>0.01</v>
      </c>
      <c r="BS37" s="163">
        <v>0.01</v>
      </c>
      <c r="BT37" s="163">
        <v>0.01</v>
      </c>
      <c r="BU37" s="163">
        <v>0.01</v>
      </c>
      <c r="BV37" s="163">
        <v>0.01</v>
      </c>
      <c r="BW37" s="163">
        <v>0.01</v>
      </c>
    </row>
    <row r="38" spans="1:75">
      <c r="A38" s="6"/>
      <c r="B38" s="6"/>
      <c r="C38" s="7"/>
      <c r="D38" s="223"/>
      <c r="E38" s="223"/>
      <c r="F38" s="223"/>
      <c r="G38" s="223"/>
      <c r="H38" s="223"/>
      <c r="I38" s="223"/>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row>
    <row r="39" spans="1:75" ht="16">
      <c r="B39" s="8" t="s">
        <v>11</v>
      </c>
      <c r="C39" s="25" t="s">
        <v>181</v>
      </c>
      <c r="D39" s="224"/>
      <c r="E39" s="224"/>
      <c r="F39" s="224"/>
      <c r="G39" s="224"/>
      <c r="H39" s="224"/>
      <c r="I39" s="224"/>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row>
    <row r="40" spans="1:75" ht="49.5" customHeight="1">
      <c r="C40" s="26" t="s">
        <v>46</v>
      </c>
      <c r="D40" s="206" t="s">
        <v>58</v>
      </c>
      <c r="E40" s="206" t="s">
        <v>59</v>
      </c>
      <c r="F40" s="206" t="s">
        <v>61</v>
      </c>
      <c r="G40" s="206" t="s">
        <v>62</v>
      </c>
      <c r="H40" s="206" t="s">
        <v>60</v>
      </c>
      <c r="I40" s="206" t="s">
        <v>72</v>
      </c>
      <c r="J40" s="92" t="s">
        <v>107</v>
      </c>
      <c r="K40" s="92" t="s">
        <v>108</v>
      </c>
      <c r="L40" s="92" t="s">
        <v>109</v>
      </c>
      <c r="M40" s="92" t="s">
        <v>110</v>
      </c>
      <c r="N40" s="92" t="s">
        <v>111</v>
      </c>
      <c r="O40" s="92" t="s">
        <v>112</v>
      </c>
      <c r="P40" s="92" t="s">
        <v>113</v>
      </c>
      <c r="Q40" s="92" t="s">
        <v>114</v>
      </c>
      <c r="R40" s="92" t="s">
        <v>115</v>
      </c>
      <c r="S40" s="92" t="s">
        <v>116</v>
      </c>
      <c r="T40" s="92" t="s">
        <v>117</v>
      </c>
      <c r="U40" s="92" t="s">
        <v>118</v>
      </c>
      <c r="V40" s="104" t="s">
        <v>119</v>
      </c>
      <c r="W40" s="104" t="s">
        <v>120</v>
      </c>
      <c r="X40" s="104" t="s">
        <v>121</v>
      </c>
      <c r="Y40" s="104" t="s">
        <v>122</v>
      </c>
      <c r="Z40" s="104" t="s">
        <v>123</v>
      </c>
      <c r="AA40" s="104" t="s">
        <v>124</v>
      </c>
      <c r="AB40" s="104" t="s">
        <v>125</v>
      </c>
      <c r="AC40" s="104" t="s">
        <v>126</v>
      </c>
      <c r="AD40" s="104" t="s">
        <v>127</v>
      </c>
      <c r="AE40" s="104" t="s">
        <v>128</v>
      </c>
      <c r="AF40" s="104" t="s">
        <v>129</v>
      </c>
      <c r="AG40" s="104" t="s">
        <v>130</v>
      </c>
      <c r="AH40" s="104" t="s">
        <v>131</v>
      </c>
      <c r="AI40" s="104" t="s">
        <v>132</v>
      </c>
      <c r="AJ40" s="104" t="s">
        <v>133</v>
      </c>
      <c r="AK40" s="104" t="s">
        <v>134</v>
      </c>
      <c r="AL40" s="104" t="s">
        <v>135</v>
      </c>
      <c r="AM40" s="104" t="s">
        <v>136</v>
      </c>
      <c r="AN40" s="128" t="s">
        <v>137</v>
      </c>
      <c r="AO40" s="128" t="s">
        <v>138</v>
      </c>
      <c r="AP40" s="128" t="s">
        <v>139</v>
      </c>
      <c r="AQ40" s="128" t="s">
        <v>140</v>
      </c>
      <c r="AR40" s="128" t="s">
        <v>141</v>
      </c>
      <c r="AS40" s="128" t="s">
        <v>142</v>
      </c>
      <c r="AT40" s="128" t="s">
        <v>143</v>
      </c>
      <c r="AU40" s="128" t="s">
        <v>144</v>
      </c>
      <c r="AV40" s="128" t="s">
        <v>145</v>
      </c>
      <c r="AW40" s="128" t="s">
        <v>146</v>
      </c>
      <c r="AX40" s="128" t="s">
        <v>147</v>
      </c>
      <c r="AY40" s="128" t="s">
        <v>148</v>
      </c>
      <c r="AZ40" s="128" t="s">
        <v>149</v>
      </c>
      <c r="BA40" s="128" t="s">
        <v>150</v>
      </c>
      <c r="BB40" s="128" t="s">
        <v>151</v>
      </c>
      <c r="BC40" s="128" t="s">
        <v>152</v>
      </c>
      <c r="BD40" s="128" t="s">
        <v>153</v>
      </c>
      <c r="BE40" s="128" t="s">
        <v>154</v>
      </c>
      <c r="BF40" s="116" t="s">
        <v>157</v>
      </c>
      <c r="BG40" s="116" t="s">
        <v>158</v>
      </c>
      <c r="BH40" s="116" t="s">
        <v>155</v>
      </c>
      <c r="BI40" s="116" t="s">
        <v>156</v>
      </c>
      <c r="BJ40" s="116" t="s">
        <v>159</v>
      </c>
      <c r="BK40" s="116" t="s">
        <v>160</v>
      </c>
      <c r="BL40" s="140" t="s">
        <v>161</v>
      </c>
      <c r="BM40" s="140" t="s">
        <v>162</v>
      </c>
      <c r="BN40" s="140" t="s">
        <v>163</v>
      </c>
      <c r="BO40" s="140" t="s">
        <v>164</v>
      </c>
      <c r="BP40" s="140" t="s">
        <v>165</v>
      </c>
      <c r="BQ40" s="140" t="s">
        <v>166</v>
      </c>
      <c r="BR40" s="152" t="s">
        <v>167</v>
      </c>
      <c r="BS40" s="152" t="s">
        <v>168</v>
      </c>
      <c r="BT40" s="152" t="s">
        <v>169</v>
      </c>
      <c r="BU40" s="152" t="s">
        <v>170</v>
      </c>
      <c r="BV40" s="152" t="s">
        <v>171</v>
      </c>
      <c r="BW40" s="152" t="s">
        <v>172</v>
      </c>
    </row>
    <row r="41" spans="1:75" ht="12.75" customHeight="1">
      <c r="B41" s="6" t="s">
        <v>53</v>
      </c>
      <c r="C41" s="166" t="s">
        <v>52</v>
      </c>
      <c r="D41" s="225">
        <f t="shared" ref="D41:G41" si="0">SUM(D12:D14)+(D16*D18)</f>
        <v>2.4049999999999998</v>
      </c>
      <c r="E41" s="225">
        <f t="shared" si="0"/>
        <v>2.7109999999999999</v>
      </c>
      <c r="F41" s="225">
        <f t="shared" si="0"/>
        <v>0.14499999999999999</v>
      </c>
      <c r="G41" s="225">
        <f t="shared" si="0"/>
        <v>0.14499999999999999</v>
      </c>
      <c r="H41" s="225">
        <f>SUM(H12:H14)+(H16*H18)</f>
        <v>0.14499999999999999</v>
      </c>
      <c r="I41" s="225">
        <f t="shared" ref="I41" si="1">SUM(I12:I14)+(I16*I18)</f>
        <v>0.14799999999999999</v>
      </c>
      <c r="J41" s="66">
        <f t="shared" ref="J41:M41" si="2">SUM(J12:J14)+(J16*J18)</f>
        <v>2.4049999999999998</v>
      </c>
      <c r="K41" s="66">
        <f t="shared" si="2"/>
        <v>2.7109999999999999</v>
      </c>
      <c r="L41" s="66">
        <f t="shared" si="2"/>
        <v>0.14499999999999999</v>
      </c>
      <c r="M41" s="66">
        <f t="shared" si="2"/>
        <v>0.14499999999999999</v>
      </c>
      <c r="N41" s="66">
        <f>SUM(N12:N14)+(N16*N18)</f>
        <v>0.14499999999999999</v>
      </c>
      <c r="O41" s="66">
        <f t="shared" ref="O41" si="3">SUM(O12:O14)+(O16*O18)</f>
        <v>0.14799999999999999</v>
      </c>
      <c r="P41" s="66">
        <f t="shared" ref="P41:S41" si="4">SUM(P12:P14)+(P16*P18)</f>
        <v>2.4049999999999998</v>
      </c>
      <c r="Q41" s="66">
        <f t="shared" si="4"/>
        <v>2.7109999999999999</v>
      </c>
      <c r="R41" s="66">
        <f t="shared" si="4"/>
        <v>0.14499999999999999</v>
      </c>
      <c r="S41" s="66">
        <f t="shared" si="4"/>
        <v>0.14499999999999999</v>
      </c>
      <c r="T41" s="66">
        <f>SUM(T12:T14)+(T16*T18)</f>
        <v>0.14499999999999999</v>
      </c>
      <c r="U41" s="66">
        <f t="shared" ref="U41" si="5">SUM(U12:U14)+(U16*U18)</f>
        <v>0.14799999999999999</v>
      </c>
      <c r="V41" s="66">
        <f t="shared" ref="V41:Y41" si="6">SUM(V12:V14)+(V16*V18)</f>
        <v>2.4049999999999998</v>
      </c>
      <c r="W41" s="66">
        <f t="shared" si="6"/>
        <v>2.7109999999999999</v>
      </c>
      <c r="X41" s="66">
        <f t="shared" si="6"/>
        <v>0.14499999999999999</v>
      </c>
      <c r="Y41" s="66">
        <f t="shared" si="6"/>
        <v>0.14499999999999999</v>
      </c>
      <c r="Z41" s="66">
        <f>SUM(Z12:Z14)+(Z16*Z18)</f>
        <v>0.14499999999999999</v>
      </c>
      <c r="AA41" s="66">
        <f t="shared" ref="AA41" si="7">SUM(AA12:AA14)+(AA16*AA18)</f>
        <v>0.14799999999999999</v>
      </c>
      <c r="AB41" s="66">
        <f t="shared" ref="AB41:AE41" si="8">SUM(AB12:AB14)+(AB16*AB18)</f>
        <v>2.4049999999999998</v>
      </c>
      <c r="AC41" s="66">
        <f t="shared" si="8"/>
        <v>2.7109999999999999</v>
      </c>
      <c r="AD41" s="66">
        <f t="shared" si="8"/>
        <v>0.14499999999999999</v>
      </c>
      <c r="AE41" s="66">
        <f t="shared" si="8"/>
        <v>0.14499999999999999</v>
      </c>
      <c r="AF41" s="66">
        <f>SUM(AF12:AF14)+(AF16*AF18)</f>
        <v>0.14499999999999999</v>
      </c>
      <c r="AG41" s="66">
        <f t="shared" ref="AG41" si="9">SUM(AG12:AG14)+(AG16*AG18)</f>
        <v>0.14799999999999999</v>
      </c>
      <c r="AH41" s="66">
        <f t="shared" ref="AH41:AK41" si="10">SUM(AH12:AH14)+(AH16*AH18)</f>
        <v>2.4049999999999998</v>
      </c>
      <c r="AI41" s="66">
        <f t="shared" si="10"/>
        <v>2.7109999999999999</v>
      </c>
      <c r="AJ41" s="66">
        <f t="shared" si="10"/>
        <v>0.14499999999999999</v>
      </c>
      <c r="AK41" s="66">
        <f t="shared" si="10"/>
        <v>0.14499999999999999</v>
      </c>
      <c r="AL41" s="66">
        <f>SUM(AL12:AL14)+(AL16*AL18)</f>
        <v>0.14499999999999999</v>
      </c>
      <c r="AM41" s="66">
        <f t="shared" ref="AM41" si="11">SUM(AM12:AM14)+(AM16*AM18)</f>
        <v>0.14799999999999999</v>
      </c>
      <c r="AN41" s="66">
        <f t="shared" ref="AN41:AQ41" si="12">SUM(AN12:AN14)+(AN16*AN18)</f>
        <v>2.4049999999999998</v>
      </c>
      <c r="AO41" s="66">
        <f t="shared" si="12"/>
        <v>2.7109999999999999</v>
      </c>
      <c r="AP41" s="66">
        <f t="shared" si="12"/>
        <v>0.14499999999999999</v>
      </c>
      <c r="AQ41" s="66">
        <f t="shared" si="12"/>
        <v>0.14499999999999999</v>
      </c>
      <c r="AR41" s="66">
        <f>SUM(AR12:AR14)+(AR16*AR18)</f>
        <v>0.14499999999999999</v>
      </c>
      <c r="AS41" s="66">
        <f t="shared" ref="AS41" si="13">SUM(AS12:AS14)+(AS16*AS18)</f>
        <v>0.14799999999999999</v>
      </c>
      <c r="AT41" s="66">
        <f t="shared" ref="AT41:AW41" si="14">SUM(AT12:AT14)+(AT16*AT18)</f>
        <v>2.4049999999999998</v>
      </c>
      <c r="AU41" s="66">
        <f t="shared" si="14"/>
        <v>2.7109999999999999</v>
      </c>
      <c r="AV41" s="66">
        <f t="shared" si="14"/>
        <v>0.14499999999999999</v>
      </c>
      <c r="AW41" s="66">
        <f t="shared" si="14"/>
        <v>0.14499999999999999</v>
      </c>
      <c r="AX41" s="66">
        <f>SUM(AX12:AX14)+(AX16*AX18)</f>
        <v>0.14499999999999999</v>
      </c>
      <c r="AY41" s="66">
        <f t="shared" ref="AY41" si="15">SUM(AY12:AY14)+(AY16*AY18)</f>
        <v>0.14799999999999999</v>
      </c>
      <c r="AZ41" s="66">
        <f t="shared" ref="AZ41:BC41" si="16">SUM(AZ12:AZ14)+(AZ16*AZ18)</f>
        <v>2.4049999999999998</v>
      </c>
      <c r="BA41" s="66">
        <f t="shared" si="16"/>
        <v>2.7109999999999999</v>
      </c>
      <c r="BB41" s="66">
        <f t="shared" si="16"/>
        <v>0.14499999999999999</v>
      </c>
      <c r="BC41" s="66">
        <f t="shared" si="16"/>
        <v>0.14499999999999999</v>
      </c>
      <c r="BD41" s="66">
        <f>SUM(BD12:BD14)+(BD16*BD18)</f>
        <v>0.14499999999999999</v>
      </c>
      <c r="BE41" s="66">
        <f t="shared" ref="BE41" si="17">SUM(BE12:BE14)+(BE16*BE18)</f>
        <v>0.14799999999999999</v>
      </c>
      <c r="BF41" s="66">
        <f t="shared" ref="BF41:BI41" si="18">SUM(BF12:BF14)+(BF16*BF18)</f>
        <v>2.4049999999999998</v>
      </c>
      <c r="BG41" s="66">
        <f t="shared" si="18"/>
        <v>2.7109999999999999</v>
      </c>
      <c r="BH41" s="66">
        <f t="shared" si="18"/>
        <v>0.14499999999999999</v>
      </c>
      <c r="BI41" s="66">
        <f t="shared" si="18"/>
        <v>0.14499999999999999</v>
      </c>
      <c r="BJ41" s="66">
        <f>SUM(BJ12:BJ14)+(BJ16*BJ18)</f>
        <v>0.14499999999999999</v>
      </c>
      <c r="BK41" s="66">
        <f t="shared" ref="BK41" si="19">SUM(BK12:BK14)+(BK16*BK18)</f>
        <v>0.14799999999999999</v>
      </c>
      <c r="BL41" s="66">
        <f t="shared" ref="BL41:BO41" si="20">SUM(BL12:BL14)+(BL16*BL18)</f>
        <v>2.4049999999999998</v>
      </c>
      <c r="BM41" s="66">
        <f t="shared" si="20"/>
        <v>2.7109999999999999</v>
      </c>
      <c r="BN41" s="66">
        <f t="shared" si="20"/>
        <v>0.14499999999999999</v>
      </c>
      <c r="BO41" s="66">
        <f t="shared" si="20"/>
        <v>0.14499999999999999</v>
      </c>
      <c r="BP41" s="66">
        <f>SUM(BP12:BP14)+(BP16*BP18)</f>
        <v>0.14499999999999999</v>
      </c>
      <c r="BQ41" s="66">
        <f t="shared" ref="BQ41" si="21">SUM(BQ12:BQ14)+(BQ16*BQ18)</f>
        <v>0.14799999999999999</v>
      </c>
      <c r="BR41" s="66">
        <f t="shared" ref="BR41:BU41" si="22">SUM(BR12:BR14)+(BR16*BR18)</f>
        <v>2.6349999999999998</v>
      </c>
      <c r="BS41" s="66">
        <f t="shared" si="22"/>
        <v>2.9469999999999996</v>
      </c>
      <c r="BT41" s="66">
        <f t="shared" si="22"/>
        <v>0.14499999999999999</v>
      </c>
      <c r="BU41" s="66">
        <f t="shared" si="22"/>
        <v>0.14499999999999999</v>
      </c>
      <c r="BV41" s="66">
        <f>SUM(BV12:BV14)+(BV16*BV18)</f>
        <v>0.14499999999999999</v>
      </c>
      <c r="BW41" s="66">
        <f>SUM(BW12:BW14)+(BW16*BW18)</f>
        <v>0.14799999999999999</v>
      </c>
    </row>
    <row r="42" spans="1:75" ht="12.75" customHeight="1">
      <c r="B42" s="6" t="s">
        <v>14</v>
      </c>
      <c r="C42" s="166" t="s">
        <v>2</v>
      </c>
      <c r="D42" s="226">
        <f t="shared" ref="D42:G42" si="23">D15*D17*D18</f>
        <v>25.5</v>
      </c>
      <c r="E42" s="226">
        <f t="shared" si="23"/>
        <v>20.400000000000002</v>
      </c>
      <c r="F42" s="226" t="e">
        <f t="shared" si="23"/>
        <v>#REF!</v>
      </c>
      <c r="G42" s="226" t="e">
        <f t="shared" si="23"/>
        <v>#REF!</v>
      </c>
      <c r="H42" s="226">
        <f>H15*H17*H18</f>
        <v>0.25</v>
      </c>
      <c r="I42" s="226">
        <f t="shared" ref="I42:M42" si="24">I15*I17*I18</f>
        <v>0.2</v>
      </c>
      <c r="J42" s="67">
        <f t="shared" si="24"/>
        <v>25.5</v>
      </c>
      <c r="K42" s="67">
        <f t="shared" si="24"/>
        <v>20.400000000000002</v>
      </c>
      <c r="L42" s="67" t="e">
        <f t="shared" si="24"/>
        <v>#REF!</v>
      </c>
      <c r="M42" s="67" t="e">
        <f t="shared" si="24"/>
        <v>#REF!</v>
      </c>
      <c r="N42" s="67">
        <f>N15*N17*N18</f>
        <v>0.25</v>
      </c>
      <c r="O42" s="67">
        <f t="shared" ref="O42:S42" si="25">O15*O17*O18</f>
        <v>0.2</v>
      </c>
      <c r="P42" s="67">
        <f t="shared" si="25"/>
        <v>25.5</v>
      </c>
      <c r="Q42" s="67">
        <f t="shared" si="25"/>
        <v>20.400000000000002</v>
      </c>
      <c r="R42" s="67" t="e">
        <f t="shared" si="25"/>
        <v>#REF!</v>
      </c>
      <c r="S42" s="67" t="e">
        <f t="shared" si="25"/>
        <v>#REF!</v>
      </c>
      <c r="T42" s="67">
        <f>T15*T17*T18</f>
        <v>0.25</v>
      </c>
      <c r="U42" s="67">
        <f t="shared" ref="U42:Y42" si="26">U15*U17*U18</f>
        <v>0.2</v>
      </c>
      <c r="V42" s="67">
        <f t="shared" si="26"/>
        <v>25.5</v>
      </c>
      <c r="W42" s="67">
        <f t="shared" si="26"/>
        <v>20.400000000000002</v>
      </c>
      <c r="X42" s="67" t="e">
        <f t="shared" si="26"/>
        <v>#REF!</v>
      </c>
      <c r="Y42" s="67" t="e">
        <f t="shared" si="26"/>
        <v>#REF!</v>
      </c>
      <c r="Z42" s="67">
        <f>Z15*Z17*Z18</f>
        <v>0.25</v>
      </c>
      <c r="AA42" s="67">
        <f t="shared" ref="AA42:AE42" si="27">AA15*AA17*AA18</f>
        <v>0.2</v>
      </c>
      <c r="AB42" s="67">
        <f t="shared" si="27"/>
        <v>25.5</v>
      </c>
      <c r="AC42" s="67">
        <f t="shared" si="27"/>
        <v>20.400000000000002</v>
      </c>
      <c r="AD42" s="67" t="e">
        <f t="shared" si="27"/>
        <v>#REF!</v>
      </c>
      <c r="AE42" s="67" t="e">
        <f t="shared" si="27"/>
        <v>#REF!</v>
      </c>
      <c r="AF42" s="67">
        <f>AF15*AF17*AF18</f>
        <v>0.25</v>
      </c>
      <c r="AG42" s="67">
        <f t="shared" ref="AG42:AK42" si="28">AG15*AG17*AG18</f>
        <v>0.2</v>
      </c>
      <c r="AH42" s="67">
        <f t="shared" si="28"/>
        <v>25.5</v>
      </c>
      <c r="AI42" s="67">
        <f t="shared" si="28"/>
        <v>20.400000000000002</v>
      </c>
      <c r="AJ42" s="67" t="e">
        <f t="shared" si="28"/>
        <v>#REF!</v>
      </c>
      <c r="AK42" s="67" t="e">
        <f t="shared" si="28"/>
        <v>#REF!</v>
      </c>
      <c r="AL42" s="67">
        <f>AL15*AL17*AL18</f>
        <v>0.25</v>
      </c>
      <c r="AM42" s="67">
        <f t="shared" ref="AM42:AQ42" si="29">AM15*AM17*AM18</f>
        <v>0.2</v>
      </c>
      <c r="AN42" s="67">
        <f t="shared" si="29"/>
        <v>25.5</v>
      </c>
      <c r="AO42" s="67">
        <f t="shared" si="29"/>
        <v>20.400000000000002</v>
      </c>
      <c r="AP42" s="67" t="e">
        <f t="shared" si="29"/>
        <v>#REF!</v>
      </c>
      <c r="AQ42" s="67" t="e">
        <f t="shared" si="29"/>
        <v>#REF!</v>
      </c>
      <c r="AR42" s="67">
        <f>AR15*AR17*AR18</f>
        <v>0.25</v>
      </c>
      <c r="AS42" s="67">
        <f t="shared" ref="AS42:AW42" si="30">AS15*AS17*AS18</f>
        <v>0.2</v>
      </c>
      <c r="AT42" s="67">
        <f t="shared" si="30"/>
        <v>25.5</v>
      </c>
      <c r="AU42" s="67">
        <f t="shared" si="30"/>
        <v>20.400000000000002</v>
      </c>
      <c r="AV42" s="67" t="e">
        <f t="shared" si="30"/>
        <v>#REF!</v>
      </c>
      <c r="AW42" s="67" t="e">
        <f t="shared" si="30"/>
        <v>#REF!</v>
      </c>
      <c r="AX42" s="67">
        <f>AX15*AX17*AX18</f>
        <v>0.25</v>
      </c>
      <c r="AY42" s="67">
        <f t="shared" ref="AY42:BC42" si="31">AY15*AY17*AY18</f>
        <v>0.2</v>
      </c>
      <c r="AZ42" s="67">
        <f t="shared" si="31"/>
        <v>25.5</v>
      </c>
      <c r="BA42" s="67">
        <f t="shared" si="31"/>
        <v>20.400000000000002</v>
      </c>
      <c r="BB42" s="67" t="e">
        <f t="shared" si="31"/>
        <v>#REF!</v>
      </c>
      <c r="BC42" s="67" t="e">
        <f t="shared" si="31"/>
        <v>#REF!</v>
      </c>
      <c r="BD42" s="67">
        <f>BD15*BD17*BD18</f>
        <v>0.25</v>
      </c>
      <c r="BE42" s="67">
        <f t="shared" ref="BE42:BI42" si="32">BE15*BE17*BE18</f>
        <v>0.2</v>
      </c>
      <c r="BF42" s="67" t="e">
        <f t="shared" si="32"/>
        <v>#REF!</v>
      </c>
      <c r="BG42" s="67" t="e">
        <f t="shared" si="32"/>
        <v>#REF!</v>
      </c>
      <c r="BH42" s="67" t="e">
        <f t="shared" si="32"/>
        <v>#REF!</v>
      </c>
      <c r="BI42" s="67" t="e">
        <f t="shared" si="32"/>
        <v>#REF!</v>
      </c>
      <c r="BJ42" s="67" t="e">
        <f>BJ15*BJ17*BJ18</f>
        <v>#REF!</v>
      </c>
      <c r="BK42" s="67" t="e">
        <f t="shared" ref="BK42:BO42" si="33">BK15*BK17*BK18</f>
        <v>#REF!</v>
      </c>
      <c r="BL42" s="67" t="e">
        <f t="shared" si="33"/>
        <v>#REF!</v>
      </c>
      <c r="BM42" s="67" t="e">
        <f t="shared" si="33"/>
        <v>#REF!</v>
      </c>
      <c r="BN42" s="67" t="e">
        <f t="shared" si="33"/>
        <v>#REF!</v>
      </c>
      <c r="BO42" s="67" t="e">
        <f t="shared" si="33"/>
        <v>#REF!</v>
      </c>
      <c r="BP42" s="67" t="e">
        <f>BP15*BP17*BP18</f>
        <v>#REF!</v>
      </c>
      <c r="BQ42" s="67" t="e">
        <f t="shared" ref="BQ42:BU42" si="34">BQ15*BQ17*BQ18</f>
        <v>#REF!</v>
      </c>
      <c r="BR42" s="67" t="e">
        <f t="shared" si="34"/>
        <v>#REF!</v>
      </c>
      <c r="BS42" s="67" t="e">
        <f t="shared" si="34"/>
        <v>#REF!</v>
      </c>
      <c r="BT42" s="67" t="e">
        <f t="shared" si="34"/>
        <v>#REF!</v>
      </c>
      <c r="BU42" s="67" t="e">
        <f t="shared" si="34"/>
        <v>#REF!</v>
      </c>
      <c r="BV42" s="67" t="e">
        <f>BV15*BV17*BV18</f>
        <v>#REF!</v>
      </c>
      <c r="BW42" s="67" t="e">
        <f t="shared" ref="BW42" si="35">BW15*BW17*BW18</f>
        <v>#REF!</v>
      </c>
    </row>
    <row r="43" spans="1:75" ht="12.75" customHeight="1">
      <c r="B43" s="6"/>
      <c r="C43" s="166" t="s">
        <v>70</v>
      </c>
      <c r="D43" s="226">
        <f t="shared" ref="D43:G43" si="36">D19</f>
        <v>0</v>
      </c>
      <c r="E43" s="226">
        <f t="shared" si="36"/>
        <v>0</v>
      </c>
      <c r="F43" s="226">
        <f t="shared" si="36"/>
        <v>0.02</v>
      </c>
      <c r="G43" s="226">
        <f t="shared" si="36"/>
        <v>0.02</v>
      </c>
      <c r="H43" s="226">
        <f>H19</f>
        <v>0.02</v>
      </c>
      <c r="I43" s="226">
        <f t="shared" ref="I43:M43" si="37">I19</f>
        <v>0.02</v>
      </c>
      <c r="J43" s="67">
        <f t="shared" si="37"/>
        <v>0</v>
      </c>
      <c r="K43" s="67">
        <f t="shared" si="37"/>
        <v>0</v>
      </c>
      <c r="L43" s="67">
        <f t="shared" si="37"/>
        <v>0.02</v>
      </c>
      <c r="M43" s="67">
        <f t="shared" si="37"/>
        <v>0.02</v>
      </c>
      <c r="N43" s="67">
        <f>N19</f>
        <v>0.02</v>
      </c>
      <c r="O43" s="67">
        <f t="shared" ref="O43:S43" si="38">O19</f>
        <v>0.02</v>
      </c>
      <c r="P43" s="67">
        <f t="shared" si="38"/>
        <v>0</v>
      </c>
      <c r="Q43" s="67">
        <f t="shared" si="38"/>
        <v>0</v>
      </c>
      <c r="R43" s="67">
        <f t="shared" si="38"/>
        <v>0.02</v>
      </c>
      <c r="S43" s="67">
        <f t="shared" si="38"/>
        <v>0.02</v>
      </c>
      <c r="T43" s="67">
        <f>T19</f>
        <v>0.02</v>
      </c>
      <c r="U43" s="67">
        <f t="shared" ref="U43:Y43" si="39">U19</f>
        <v>0.02</v>
      </c>
      <c r="V43" s="67">
        <f t="shared" si="39"/>
        <v>0</v>
      </c>
      <c r="W43" s="67">
        <f t="shared" si="39"/>
        <v>0</v>
      </c>
      <c r="X43" s="67">
        <f t="shared" si="39"/>
        <v>0.02</v>
      </c>
      <c r="Y43" s="67">
        <f t="shared" si="39"/>
        <v>0.02</v>
      </c>
      <c r="Z43" s="67">
        <f>Z19</f>
        <v>0.02</v>
      </c>
      <c r="AA43" s="67">
        <f t="shared" ref="AA43:AE43" si="40">AA19</f>
        <v>0.02</v>
      </c>
      <c r="AB43" s="67">
        <f t="shared" si="40"/>
        <v>0</v>
      </c>
      <c r="AC43" s="67">
        <f t="shared" si="40"/>
        <v>0</v>
      </c>
      <c r="AD43" s="67">
        <f t="shared" si="40"/>
        <v>0.02</v>
      </c>
      <c r="AE43" s="67">
        <f t="shared" si="40"/>
        <v>0.02</v>
      </c>
      <c r="AF43" s="67">
        <f>AF19</f>
        <v>0.02</v>
      </c>
      <c r="AG43" s="67">
        <f t="shared" ref="AG43:AK43" si="41">AG19</f>
        <v>0.02</v>
      </c>
      <c r="AH43" s="67">
        <f t="shared" si="41"/>
        <v>0</v>
      </c>
      <c r="AI43" s="67">
        <f t="shared" si="41"/>
        <v>0</v>
      </c>
      <c r="AJ43" s="67">
        <f t="shared" si="41"/>
        <v>0.02</v>
      </c>
      <c r="AK43" s="67">
        <f t="shared" si="41"/>
        <v>0.02</v>
      </c>
      <c r="AL43" s="67">
        <f>AL19</f>
        <v>0.02</v>
      </c>
      <c r="AM43" s="67">
        <f t="shared" ref="AM43:AQ43" si="42">AM19</f>
        <v>0.02</v>
      </c>
      <c r="AN43" s="67">
        <f t="shared" si="42"/>
        <v>0</v>
      </c>
      <c r="AO43" s="67">
        <f t="shared" si="42"/>
        <v>0</v>
      </c>
      <c r="AP43" s="67">
        <f t="shared" si="42"/>
        <v>0.02</v>
      </c>
      <c r="AQ43" s="67">
        <f t="shared" si="42"/>
        <v>0.02</v>
      </c>
      <c r="AR43" s="67">
        <f>AR19</f>
        <v>0.02</v>
      </c>
      <c r="AS43" s="67">
        <f t="shared" ref="AS43:AW43" si="43">AS19</f>
        <v>0.02</v>
      </c>
      <c r="AT43" s="67">
        <f t="shared" si="43"/>
        <v>0</v>
      </c>
      <c r="AU43" s="67">
        <f t="shared" si="43"/>
        <v>0</v>
      </c>
      <c r="AV43" s="67">
        <f t="shared" si="43"/>
        <v>0.02</v>
      </c>
      <c r="AW43" s="67">
        <f t="shared" si="43"/>
        <v>0.02</v>
      </c>
      <c r="AX43" s="67">
        <f>AX19</f>
        <v>0.02</v>
      </c>
      <c r="AY43" s="67">
        <f t="shared" ref="AY43:BC43" si="44">AY19</f>
        <v>0.02</v>
      </c>
      <c r="AZ43" s="67">
        <f t="shared" si="44"/>
        <v>0</v>
      </c>
      <c r="BA43" s="67">
        <f t="shared" si="44"/>
        <v>0</v>
      </c>
      <c r="BB43" s="67">
        <f t="shared" si="44"/>
        <v>0.02</v>
      </c>
      <c r="BC43" s="67">
        <f t="shared" si="44"/>
        <v>0.02</v>
      </c>
      <c r="BD43" s="67">
        <f>BD19</f>
        <v>0.02</v>
      </c>
      <c r="BE43" s="67">
        <f t="shared" ref="BE43:BI43" si="45">BE19</f>
        <v>0.02</v>
      </c>
      <c r="BF43" s="67">
        <f t="shared" si="45"/>
        <v>0</v>
      </c>
      <c r="BG43" s="67">
        <f t="shared" si="45"/>
        <v>0</v>
      </c>
      <c r="BH43" s="67">
        <f t="shared" si="45"/>
        <v>0.02</v>
      </c>
      <c r="BI43" s="67">
        <f t="shared" si="45"/>
        <v>0.02</v>
      </c>
      <c r="BJ43" s="67">
        <f>BJ19</f>
        <v>0.02</v>
      </c>
      <c r="BK43" s="67">
        <f t="shared" ref="BK43:BO43" si="46">BK19</f>
        <v>0.02</v>
      </c>
      <c r="BL43" s="67">
        <f t="shared" si="46"/>
        <v>0</v>
      </c>
      <c r="BM43" s="67">
        <f t="shared" si="46"/>
        <v>0</v>
      </c>
      <c r="BN43" s="67">
        <f t="shared" si="46"/>
        <v>0.02</v>
      </c>
      <c r="BO43" s="67">
        <f t="shared" si="46"/>
        <v>0.02</v>
      </c>
      <c r="BP43" s="67">
        <f>BP19</f>
        <v>0.02</v>
      </c>
      <c r="BQ43" s="67">
        <f t="shared" ref="BQ43:BU43" si="47">BQ19</f>
        <v>0.02</v>
      </c>
      <c r="BR43" s="67">
        <f t="shared" si="47"/>
        <v>0</v>
      </c>
      <c r="BS43" s="67">
        <f t="shared" si="47"/>
        <v>0</v>
      </c>
      <c r="BT43" s="67">
        <f t="shared" si="47"/>
        <v>0.02</v>
      </c>
      <c r="BU43" s="67">
        <f t="shared" si="47"/>
        <v>0.02</v>
      </c>
      <c r="BV43" s="67">
        <f>BV19</f>
        <v>0.02</v>
      </c>
      <c r="BW43" s="67">
        <f t="shared" ref="BW43" si="48">BW19</f>
        <v>0.02</v>
      </c>
    </row>
    <row r="44" spans="1:75">
      <c r="B44" s="6" t="s">
        <v>10</v>
      </c>
      <c r="C44" s="166" t="s">
        <v>67</v>
      </c>
      <c r="D44" s="225">
        <f t="shared" ref="D44:I44" si="49">+IF(D20=0,0,WagePlusBenefits/D20)</f>
        <v>0.83333333333333337</v>
      </c>
      <c r="E44" s="225">
        <f t="shared" si="49"/>
        <v>1</v>
      </c>
      <c r="F44" s="225">
        <f t="shared" si="49"/>
        <v>1.6666666666666666E-2</v>
      </c>
      <c r="G44" s="225">
        <f t="shared" si="49"/>
        <v>1.6666666666666666E-2</v>
      </c>
      <c r="H44" s="225">
        <f t="shared" si="49"/>
        <v>0.01</v>
      </c>
      <c r="I44" s="225">
        <f t="shared" si="49"/>
        <v>1.2500000000000001E-2</v>
      </c>
      <c r="J44" s="66">
        <f t="shared" ref="J44:O44" si="50">+IF(J20=0,0,WagePlusBenefits/J20)</f>
        <v>0.83333333333333337</v>
      </c>
      <c r="K44" s="66">
        <f t="shared" si="50"/>
        <v>1</v>
      </c>
      <c r="L44" s="66">
        <f t="shared" si="50"/>
        <v>1.6666666666666666E-2</v>
      </c>
      <c r="M44" s="66">
        <f t="shared" si="50"/>
        <v>1.6666666666666666E-2</v>
      </c>
      <c r="N44" s="66">
        <f t="shared" si="50"/>
        <v>0.01</v>
      </c>
      <c r="O44" s="66">
        <f t="shared" si="50"/>
        <v>1.2500000000000001E-2</v>
      </c>
      <c r="P44" s="66">
        <f t="shared" ref="P44:U44" si="51">+IF(P20=0,0,WagePlusBenefits/P20)</f>
        <v>0.83333333333333337</v>
      </c>
      <c r="Q44" s="66">
        <f t="shared" si="51"/>
        <v>1</v>
      </c>
      <c r="R44" s="66">
        <f t="shared" si="51"/>
        <v>1.6666666666666666E-2</v>
      </c>
      <c r="S44" s="66">
        <f t="shared" si="51"/>
        <v>1.6666666666666666E-2</v>
      </c>
      <c r="T44" s="66">
        <f t="shared" si="51"/>
        <v>0.01</v>
      </c>
      <c r="U44" s="66">
        <f t="shared" si="51"/>
        <v>1.2500000000000001E-2</v>
      </c>
      <c r="V44" s="66">
        <f t="shared" ref="V44:AA44" si="52">+IF(V20=0,0,WagePlusBenefits/V20)</f>
        <v>0.83333333333333337</v>
      </c>
      <c r="W44" s="66">
        <f t="shared" si="52"/>
        <v>1</v>
      </c>
      <c r="X44" s="66">
        <f t="shared" si="52"/>
        <v>1.6666666666666666E-2</v>
      </c>
      <c r="Y44" s="66">
        <f t="shared" si="52"/>
        <v>1.6666666666666666E-2</v>
      </c>
      <c r="Z44" s="66">
        <f t="shared" si="52"/>
        <v>0.01</v>
      </c>
      <c r="AA44" s="66">
        <f t="shared" si="52"/>
        <v>1.2500000000000001E-2</v>
      </c>
      <c r="AB44" s="66">
        <f t="shared" ref="AB44:AG44" si="53">+IF(AB20=0,0,WagePlusBenefits/AB20)</f>
        <v>0.83333333333333337</v>
      </c>
      <c r="AC44" s="66">
        <f t="shared" si="53"/>
        <v>1</v>
      </c>
      <c r="AD44" s="66">
        <f t="shared" si="53"/>
        <v>1.6666666666666666E-2</v>
      </c>
      <c r="AE44" s="66">
        <f t="shared" si="53"/>
        <v>1.6666666666666666E-2</v>
      </c>
      <c r="AF44" s="66">
        <f t="shared" si="53"/>
        <v>0.01</v>
      </c>
      <c r="AG44" s="66">
        <f t="shared" si="53"/>
        <v>1.2500000000000001E-2</v>
      </c>
      <c r="AH44" s="66">
        <f t="shared" ref="AH44:AM44" si="54">+IF(AH20=0,0,WagePlusBenefits/AH20)</f>
        <v>0.83333333333333337</v>
      </c>
      <c r="AI44" s="66">
        <f t="shared" si="54"/>
        <v>1</v>
      </c>
      <c r="AJ44" s="66">
        <f t="shared" si="54"/>
        <v>1.6666666666666666E-2</v>
      </c>
      <c r="AK44" s="66">
        <f t="shared" si="54"/>
        <v>1.6666666666666666E-2</v>
      </c>
      <c r="AL44" s="66">
        <f t="shared" si="54"/>
        <v>0.01</v>
      </c>
      <c r="AM44" s="66">
        <f t="shared" si="54"/>
        <v>1.2500000000000001E-2</v>
      </c>
      <c r="AN44" s="66">
        <f t="shared" ref="AN44:AS44" si="55">+IF(AN20=0,0,WagePlusBenefits/AN20)</f>
        <v>0.83333333333333337</v>
      </c>
      <c r="AO44" s="66">
        <f t="shared" si="55"/>
        <v>1</v>
      </c>
      <c r="AP44" s="66">
        <f t="shared" si="55"/>
        <v>1.6666666666666666E-2</v>
      </c>
      <c r="AQ44" s="66">
        <f t="shared" si="55"/>
        <v>1.6666666666666666E-2</v>
      </c>
      <c r="AR44" s="66">
        <f t="shared" si="55"/>
        <v>0.01</v>
      </c>
      <c r="AS44" s="66">
        <f t="shared" si="55"/>
        <v>1.2500000000000001E-2</v>
      </c>
      <c r="AT44" s="66">
        <f t="shared" ref="AT44:AY44" si="56">+IF(AT20=0,0,WagePlusBenefits/AT20)</f>
        <v>0.83333333333333337</v>
      </c>
      <c r="AU44" s="66">
        <f t="shared" si="56"/>
        <v>1</v>
      </c>
      <c r="AV44" s="66">
        <f t="shared" si="56"/>
        <v>1.6666666666666666E-2</v>
      </c>
      <c r="AW44" s="66">
        <f t="shared" si="56"/>
        <v>1.6666666666666666E-2</v>
      </c>
      <c r="AX44" s="66">
        <f t="shared" si="56"/>
        <v>0.01</v>
      </c>
      <c r="AY44" s="66">
        <f t="shared" si="56"/>
        <v>1.2500000000000001E-2</v>
      </c>
      <c r="AZ44" s="66">
        <f t="shared" ref="AZ44:BE44" si="57">+IF(AZ20=0,0,WagePlusBenefits/AZ20)</f>
        <v>0.83333333333333337</v>
      </c>
      <c r="BA44" s="66">
        <f t="shared" si="57"/>
        <v>1</v>
      </c>
      <c r="BB44" s="66">
        <f t="shared" si="57"/>
        <v>1.6666666666666666E-2</v>
      </c>
      <c r="BC44" s="66">
        <f t="shared" si="57"/>
        <v>1.6666666666666666E-2</v>
      </c>
      <c r="BD44" s="66">
        <f t="shared" si="57"/>
        <v>0.01</v>
      </c>
      <c r="BE44" s="66">
        <f t="shared" si="57"/>
        <v>1.2500000000000001E-2</v>
      </c>
      <c r="BF44" s="66">
        <f t="shared" ref="BF44:BK44" si="58">+IF(BF20=0,0,WagePlusBenefits/BF20)</f>
        <v>0.83333333333333337</v>
      </c>
      <c r="BG44" s="66">
        <f t="shared" si="58"/>
        <v>1</v>
      </c>
      <c r="BH44" s="66">
        <f t="shared" si="58"/>
        <v>1.6666666666666666E-2</v>
      </c>
      <c r="BI44" s="66">
        <f t="shared" si="58"/>
        <v>1.6666666666666666E-2</v>
      </c>
      <c r="BJ44" s="66">
        <f t="shared" si="58"/>
        <v>0.01</v>
      </c>
      <c r="BK44" s="66">
        <f t="shared" si="58"/>
        <v>1.2500000000000001E-2</v>
      </c>
      <c r="BL44" s="66">
        <f t="shared" ref="BL44:BW44" si="59">+IF(BL20=0,0,WagePlusBenefits/BL20)</f>
        <v>0.83333333333333337</v>
      </c>
      <c r="BM44" s="66">
        <f t="shared" si="59"/>
        <v>1</v>
      </c>
      <c r="BN44" s="66">
        <f t="shared" si="59"/>
        <v>1.6666666666666666E-2</v>
      </c>
      <c r="BO44" s="66">
        <f t="shared" si="59"/>
        <v>1.6666666666666666E-2</v>
      </c>
      <c r="BP44" s="66">
        <f t="shared" si="59"/>
        <v>0.01</v>
      </c>
      <c r="BQ44" s="66">
        <f t="shared" si="59"/>
        <v>1.2500000000000001E-2</v>
      </c>
      <c r="BR44" s="66">
        <f t="shared" si="59"/>
        <v>0.83333333333333337</v>
      </c>
      <c r="BS44" s="66">
        <f t="shared" si="59"/>
        <v>1</v>
      </c>
      <c r="BT44" s="66">
        <f t="shared" si="59"/>
        <v>1.6666666666666666E-2</v>
      </c>
      <c r="BU44" s="66">
        <f t="shared" si="59"/>
        <v>1.6666666666666666E-2</v>
      </c>
      <c r="BV44" s="66">
        <f t="shared" si="59"/>
        <v>0.01</v>
      </c>
      <c r="BW44" s="66">
        <f t="shared" si="59"/>
        <v>1.2500000000000001E-2</v>
      </c>
    </row>
    <row r="45" spans="1:75">
      <c r="B45" s="6"/>
      <c r="C45" s="166" t="s">
        <v>66</v>
      </c>
      <c r="D45" s="226">
        <f t="shared" ref="D45:I45" si="60">IF(D22&gt;0,(WagePlusBenefits/D22)*D21,0)</f>
        <v>0</v>
      </c>
      <c r="E45" s="226">
        <f t="shared" si="60"/>
        <v>0</v>
      </c>
      <c r="F45" s="226">
        <f t="shared" si="60"/>
        <v>1.2500000000000001E-2</v>
      </c>
      <c r="G45" s="226">
        <f t="shared" si="60"/>
        <v>1.2500000000000001E-2</v>
      </c>
      <c r="H45" s="226">
        <f t="shared" si="60"/>
        <v>1.2500000000000001E-2</v>
      </c>
      <c r="I45" s="226">
        <f t="shared" si="60"/>
        <v>1.2500000000000001E-2</v>
      </c>
      <c r="J45" s="67">
        <f t="shared" ref="J45:O45" si="61">IF(J22&gt;0,(WagePlusBenefits/J22)*J21,0)</f>
        <v>0</v>
      </c>
      <c r="K45" s="67">
        <f t="shared" si="61"/>
        <v>0</v>
      </c>
      <c r="L45" s="67">
        <f t="shared" si="61"/>
        <v>1.2500000000000001E-2</v>
      </c>
      <c r="M45" s="67">
        <f t="shared" si="61"/>
        <v>1.2500000000000001E-2</v>
      </c>
      <c r="N45" s="67">
        <f t="shared" si="61"/>
        <v>1.2500000000000001E-2</v>
      </c>
      <c r="O45" s="67">
        <f t="shared" si="61"/>
        <v>1.2500000000000001E-2</v>
      </c>
      <c r="P45" s="67">
        <f t="shared" ref="P45:U45" si="62">IF(P22&gt;0,(WagePlusBenefits/P22)*P21,0)</f>
        <v>0</v>
      </c>
      <c r="Q45" s="67">
        <f t="shared" si="62"/>
        <v>0</v>
      </c>
      <c r="R45" s="67">
        <f t="shared" si="62"/>
        <v>1.2500000000000001E-2</v>
      </c>
      <c r="S45" s="67">
        <f t="shared" si="62"/>
        <v>1.2500000000000001E-2</v>
      </c>
      <c r="T45" s="67">
        <f t="shared" si="62"/>
        <v>1.2500000000000001E-2</v>
      </c>
      <c r="U45" s="67">
        <f t="shared" si="62"/>
        <v>1.2500000000000001E-2</v>
      </c>
      <c r="V45" s="67">
        <f t="shared" ref="V45:AA45" si="63">IF(V22&gt;0,(WagePlusBenefits/V22)*V21,0)</f>
        <v>0</v>
      </c>
      <c r="W45" s="67">
        <f t="shared" si="63"/>
        <v>0</v>
      </c>
      <c r="X45" s="67">
        <f t="shared" si="63"/>
        <v>1.2500000000000001E-2</v>
      </c>
      <c r="Y45" s="67">
        <f t="shared" si="63"/>
        <v>1.2500000000000001E-2</v>
      </c>
      <c r="Z45" s="67">
        <f t="shared" si="63"/>
        <v>1.2500000000000001E-2</v>
      </c>
      <c r="AA45" s="67">
        <f t="shared" si="63"/>
        <v>1.2500000000000001E-2</v>
      </c>
      <c r="AB45" s="67">
        <f t="shared" ref="AB45:AG45" si="64">IF(AB22&gt;0,(WagePlusBenefits/AB22)*AB21,0)</f>
        <v>0</v>
      </c>
      <c r="AC45" s="67">
        <f t="shared" si="64"/>
        <v>0</v>
      </c>
      <c r="AD45" s="67">
        <f t="shared" si="64"/>
        <v>1.2500000000000001E-2</v>
      </c>
      <c r="AE45" s="67">
        <f t="shared" si="64"/>
        <v>1.2500000000000001E-2</v>
      </c>
      <c r="AF45" s="67">
        <f t="shared" si="64"/>
        <v>1.2500000000000001E-2</v>
      </c>
      <c r="AG45" s="67">
        <f t="shared" si="64"/>
        <v>1.2500000000000001E-2</v>
      </c>
      <c r="AH45" s="67">
        <f t="shared" ref="AH45:AM45" si="65">IF(AH22&gt;0,(WagePlusBenefits/AH22)*AH21,0)</f>
        <v>0</v>
      </c>
      <c r="AI45" s="67">
        <f t="shared" si="65"/>
        <v>0</v>
      </c>
      <c r="AJ45" s="67">
        <f t="shared" si="65"/>
        <v>1.2500000000000001E-2</v>
      </c>
      <c r="AK45" s="67">
        <f t="shared" si="65"/>
        <v>1.2500000000000001E-2</v>
      </c>
      <c r="AL45" s="67">
        <f t="shared" si="65"/>
        <v>1.2500000000000001E-2</v>
      </c>
      <c r="AM45" s="67">
        <f t="shared" si="65"/>
        <v>1.2500000000000001E-2</v>
      </c>
      <c r="AN45" s="67">
        <f t="shared" ref="AN45:AS45" si="66">IF(AN22&gt;0,(WagePlusBenefits/AN22)*AN21,0)</f>
        <v>0</v>
      </c>
      <c r="AO45" s="67">
        <f t="shared" si="66"/>
        <v>0</v>
      </c>
      <c r="AP45" s="67">
        <f t="shared" si="66"/>
        <v>1.2500000000000001E-2</v>
      </c>
      <c r="AQ45" s="67">
        <f t="shared" si="66"/>
        <v>1.2500000000000001E-2</v>
      </c>
      <c r="AR45" s="67">
        <f t="shared" si="66"/>
        <v>1.2500000000000001E-2</v>
      </c>
      <c r="AS45" s="67">
        <f t="shared" si="66"/>
        <v>1.2500000000000001E-2</v>
      </c>
      <c r="AT45" s="67">
        <f t="shared" ref="AT45:AY45" si="67">IF(AT22&gt;0,(WagePlusBenefits/AT22)*AT21,0)</f>
        <v>0</v>
      </c>
      <c r="AU45" s="67">
        <f t="shared" si="67"/>
        <v>0</v>
      </c>
      <c r="AV45" s="67">
        <f t="shared" si="67"/>
        <v>1.2500000000000001E-2</v>
      </c>
      <c r="AW45" s="67">
        <f t="shared" si="67"/>
        <v>1.2500000000000001E-2</v>
      </c>
      <c r="AX45" s="67">
        <f t="shared" si="67"/>
        <v>1.2500000000000001E-2</v>
      </c>
      <c r="AY45" s="67">
        <f t="shared" si="67"/>
        <v>1.2500000000000001E-2</v>
      </c>
      <c r="AZ45" s="67">
        <f t="shared" ref="AZ45:BE45" si="68">IF(AZ22&gt;0,(WagePlusBenefits/AZ22)*AZ21,0)</f>
        <v>0</v>
      </c>
      <c r="BA45" s="67">
        <f t="shared" si="68"/>
        <v>0</v>
      </c>
      <c r="BB45" s="67">
        <f t="shared" si="68"/>
        <v>1.2500000000000001E-2</v>
      </c>
      <c r="BC45" s="67">
        <f t="shared" si="68"/>
        <v>1.2500000000000001E-2</v>
      </c>
      <c r="BD45" s="67">
        <f t="shared" si="68"/>
        <v>1.2500000000000001E-2</v>
      </c>
      <c r="BE45" s="67">
        <f t="shared" si="68"/>
        <v>1.2500000000000001E-2</v>
      </c>
      <c r="BF45" s="67">
        <f t="shared" ref="BF45:BK45" si="69">IF(BF22&gt;0,(WagePlusBenefits/BF22)*BF21,0)</f>
        <v>0</v>
      </c>
      <c r="BG45" s="67">
        <f t="shared" si="69"/>
        <v>0</v>
      </c>
      <c r="BH45" s="67">
        <f t="shared" si="69"/>
        <v>1.2500000000000001E-2</v>
      </c>
      <c r="BI45" s="67">
        <f t="shared" si="69"/>
        <v>1.2500000000000001E-2</v>
      </c>
      <c r="BJ45" s="67">
        <f t="shared" si="69"/>
        <v>1.2500000000000001E-2</v>
      </c>
      <c r="BK45" s="67">
        <f t="shared" si="69"/>
        <v>1.2500000000000001E-2</v>
      </c>
      <c r="BL45" s="67">
        <f t="shared" ref="BL45:BW45" si="70">IF(BL22&gt;0,(WagePlusBenefits/BL22)*BL21,0)</f>
        <v>0</v>
      </c>
      <c r="BM45" s="67">
        <f t="shared" si="70"/>
        <v>0</v>
      </c>
      <c r="BN45" s="67">
        <f t="shared" si="70"/>
        <v>1.2500000000000001E-2</v>
      </c>
      <c r="BO45" s="67">
        <f t="shared" si="70"/>
        <v>1.2500000000000001E-2</v>
      </c>
      <c r="BP45" s="67">
        <f t="shared" si="70"/>
        <v>1.2500000000000001E-2</v>
      </c>
      <c r="BQ45" s="67">
        <f t="shared" si="70"/>
        <v>1.2500000000000001E-2</v>
      </c>
      <c r="BR45" s="67">
        <f t="shared" si="70"/>
        <v>0</v>
      </c>
      <c r="BS45" s="67">
        <f t="shared" si="70"/>
        <v>0</v>
      </c>
      <c r="BT45" s="67">
        <f t="shared" si="70"/>
        <v>0</v>
      </c>
      <c r="BU45" s="67">
        <f t="shared" si="70"/>
        <v>0</v>
      </c>
      <c r="BV45" s="67">
        <f t="shared" si="70"/>
        <v>0</v>
      </c>
      <c r="BW45" s="67">
        <f t="shared" si="70"/>
        <v>0</v>
      </c>
    </row>
    <row r="46" spans="1:75">
      <c r="B46" s="6"/>
      <c r="C46" s="166" t="s">
        <v>68</v>
      </c>
      <c r="D46" s="226" t="e">
        <f t="shared" ref="D46:H46" si="71">IF(D27=0,0,(D23*D24*D30*GrowerWageAndBenefits)/D27)</f>
        <v>#REF!</v>
      </c>
      <c r="E46" s="226" t="e">
        <f t="shared" si="71"/>
        <v>#REF!</v>
      </c>
      <c r="F46" s="226" t="e">
        <f t="shared" si="71"/>
        <v>#REF!</v>
      </c>
      <c r="G46" s="226" t="e">
        <f t="shared" si="71"/>
        <v>#REF!</v>
      </c>
      <c r="H46" s="226" t="e">
        <f t="shared" si="71"/>
        <v>#REF!</v>
      </c>
      <c r="I46" s="226" t="e">
        <f>IF(I27=0,0,(I23*I24*I30*GrowerWageAndBenefits)/I27)</f>
        <v>#REF!</v>
      </c>
      <c r="J46" s="68" t="e">
        <f t="shared" ref="J46:O46" si="72">IF(J27=0,0,(J23*J24*J30*GrowerWageAndBenefits)/J27)</f>
        <v>#REF!</v>
      </c>
      <c r="K46" s="68" t="e">
        <f t="shared" si="72"/>
        <v>#REF!</v>
      </c>
      <c r="L46" s="68" t="e">
        <f t="shared" si="72"/>
        <v>#REF!</v>
      </c>
      <c r="M46" s="68" t="e">
        <f t="shared" si="72"/>
        <v>#REF!</v>
      </c>
      <c r="N46" s="68" t="e">
        <f t="shared" si="72"/>
        <v>#REF!</v>
      </c>
      <c r="O46" s="68" t="e">
        <f t="shared" si="72"/>
        <v>#REF!</v>
      </c>
      <c r="P46" s="68" t="e">
        <f t="shared" ref="P46:U46" si="73">IF(P27=0,0,(P23*P24*P30*GrowerWageAndBenefits)/P27)</f>
        <v>#REF!</v>
      </c>
      <c r="Q46" s="68" t="e">
        <f t="shared" si="73"/>
        <v>#REF!</v>
      </c>
      <c r="R46" s="68" t="e">
        <f t="shared" si="73"/>
        <v>#REF!</v>
      </c>
      <c r="S46" s="68" t="e">
        <f t="shared" si="73"/>
        <v>#REF!</v>
      </c>
      <c r="T46" s="68" t="e">
        <f t="shared" si="73"/>
        <v>#REF!</v>
      </c>
      <c r="U46" s="68" t="e">
        <f t="shared" si="73"/>
        <v>#REF!</v>
      </c>
      <c r="V46" s="68" t="e">
        <f t="shared" ref="V46:AA46" si="74">IF(V27=0,0,(V23*V24*V30*GrowerWageAndBenefits)/V27)</f>
        <v>#REF!</v>
      </c>
      <c r="W46" s="68" t="e">
        <f t="shared" si="74"/>
        <v>#REF!</v>
      </c>
      <c r="X46" s="68" t="e">
        <f t="shared" si="74"/>
        <v>#REF!</v>
      </c>
      <c r="Y46" s="68" t="e">
        <f t="shared" si="74"/>
        <v>#REF!</v>
      </c>
      <c r="Z46" s="68" t="e">
        <f t="shared" si="74"/>
        <v>#REF!</v>
      </c>
      <c r="AA46" s="68" t="e">
        <f t="shared" si="74"/>
        <v>#REF!</v>
      </c>
      <c r="AB46" s="68" t="e">
        <f t="shared" ref="AB46:AG46" si="75">IF(AB27=0,0,(AB23*AB24*AB30*GrowerWageAndBenefits)/AB27)</f>
        <v>#REF!</v>
      </c>
      <c r="AC46" s="68" t="e">
        <f t="shared" si="75"/>
        <v>#REF!</v>
      </c>
      <c r="AD46" s="68" t="e">
        <f t="shared" si="75"/>
        <v>#REF!</v>
      </c>
      <c r="AE46" s="68" t="e">
        <f t="shared" si="75"/>
        <v>#REF!</v>
      </c>
      <c r="AF46" s="68" t="e">
        <f t="shared" si="75"/>
        <v>#REF!</v>
      </c>
      <c r="AG46" s="68" t="e">
        <f t="shared" si="75"/>
        <v>#REF!</v>
      </c>
      <c r="AH46" s="68" t="e">
        <f t="shared" ref="AH46:AM46" si="76">IF(AH27=0,0,(AH23*AH24*AH30*GrowerWageAndBenefits)/AH27)</f>
        <v>#REF!</v>
      </c>
      <c r="AI46" s="68" t="e">
        <f t="shared" si="76"/>
        <v>#REF!</v>
      </c>
      <c r="AJ46" s="68" t="e">
        <f t="shared" si="76"/>
        <v>#REF!</v>
      </c>
      <c r="AK46" s="68" t="e">
        <f t="shared" si="76"/>
        <v>#REF!</v>
      </c>
      <c r="AL46" s="68" t="e">
        <f t="shared" si="76"/>
        <v>#REF!</v>
      </c>
      <c r="AM46" s="68" t="e">
        <f t="shared" si="76"/>
        <v>#REF!</v>
      </c>
      <c r="AN46" s="68" t="e">
        <f t="shared" ref="AN46:AS46" si="77">IF(AN27=0,0,(AN23*AN24*AN30*GrowerWageAndBenefits)/AN27)</f>
        <v>#REF!</v>
      </c>
      <c r="AO46" s="68" t="e">
        <f t="shared" si="77"/>
        <v>#REF!</v>
      </c>
      <c r="AP46" s="68" t="e">
        <f t="shared" si="77"/>
        <v>#REF!</v>
      </c>
      <c r="AQ46" s="68" t="e">
        <f t="shared" si="77"/>
        <v>#REF!</v>
      </c>
      <c r="AR46" s="68" t="e">
        <f t="shared" si="77"/>
        <v>#REF!</v>
      </c>
      <c r="AS46" s="68" t="e">
        <f t="shared" si="77"/>
        <v>#REF!</v>
      </c>
      <c r="AT46" s="68" t="e">
        <f t="shared" ref="AT46:AY46" si="78">IF(AT27=0,0,(AT23*AT24*AT30*GrowerWageAndBenefits)/AT27)</f>
        <v>#REF!</v>
      </c>
      <c r="AU46" s="68" t="e">
        <f t="shared" si="78"/>
        <v>#REF!</v>
      </c>
      <c r="AV46" s="68" t="e">
        <f t="shared" si="78"/>
        <v>#REF!</v>
      </c>
      <c r="AW46" s="68" t="e">
        <f t="shared" si="78"/>
        <v>#REF!</v>
      </c>
      <c r="AX46" s="68" t="e">
        <f t="shared" si="78"/>
        <v>#REF!</v>
      </c>
      <c r="AY46" s="68" t="e">
        <f t="shared" si="78"/>
        <v>#REF!</v>
      </c>
      <c r="AZ46" s="68" t="e">
        <f t="shared" ref="AZ46:BE46" si="79">IF(AZ27=0,0,(AZ23*AZ24*AZ30*GrowerWageAndBenefits)/AZ27)</f>
        <v>#REF!</v>
      </c>
      <c r="BA46" s="68" t="e">
        <f t="shared" si="79"/>
        <v>#REF!</v>
      </c>
      <c r="BB46" s="68" t="e">
        <f t="shared" si="79"/>
        <v>#REF!</v>
      </c>
      <c r="BC46" s="68" t="e">
        <f t="shared" si="79"/>
        <v>#REF!</v>
      </c>
      <c r="BD46" s="68" t="e">
        <f t="shared" si="79"/>
        <v>#REF!</v>
      </c>
      <c r="BE46" s="68" t="e">
        <f t="shared" si="79"/>
        <v>#REF!</v>
      </c>
      <c r="BF46" s="68" t="e">
        <f t="shared" ref="BF46:BK46" si="80">IF(BF27=0,0,(BF23*BF24*BF30*GrowerWageAndBenefits)/BF27)</f>
        <v>#REF!</v>
      </c>
      <c r="BG46" s="68" t="e">
        <f t="shared" si="80"/>
        <v>#REF!</v>
      </c>
      <c r="BH46" s="68" t="e">
        <f t="shared" si="80"/>
        <v>#REF!</v>
      </c>
      <c r="BI46" s="68" t="e">
        <f t="shared" si="80"/>
        <v>#REF!</v>
      </c>
      <c r="BJ46" s="68" t="e">
        <f t="shared" si="80"/>
        <v>#REF!</v>
      </c>
      <c r="BK46" s="68" t="e">
        <f t="shared" si="80"/>
        <v>#REF!</v>
      </c>
      <c r="BL46" s="68" t="e">
        <f t="shared" ref="BL46:BW46" si="81">IF(BL27=0,0,(BL23*BL24*BL30*GrowerWageAndBenefits)/BL27)</f>
        <v>#REF!</v>
      </c>
      <c r="BM46" s="68" t="e">
        <f t="shared" si="81"/>
        <v>#REF!</v>
      </c>
      <c r="BN46" s="68" t="e">
        <f t="shared" si="81"/>
        <v>#REF!</v>
      </c>
      <c r="BO46" s="68" t="e">
        <f t="shared" si="81"/>
        <v>#REF!</v>
      </c>
      <c r="BP46" s="68" t="e">
        <f t="shared" si="81"/>
        <v>#REF!</v>
      </c>
      <c r="BQ46" s="68" t="e">
        <f t="shared" si="81"/>
        <v>#REF!</v>
      </c>
      <c r="BR46" s="68" t="e">
        <f t="shared" si="81"/>
        <v>#REF!</v>
      </c>
      <c r="BS46" s="68" t="e">
        <f t="shared" si="81"/>
        <v>#REF!</v>
      </c>
      <c r="BT46" s="68" t="e">
        <f>IF(BT27=0,0,(BT23*BT24*BT30*GrowerWageAndBenefits)/BT27)</f>
        <v>#REF!</v>
      </c>
      <c r="BU46" s="68" t="e">
        <f t="shared" si="81"/>
        <v>#REF!</v>
      </c>
      <c r="BV46" s="68" t="e">
        <f t="shared" si="81"/>
        <v>#REF!</v>
      </c>
      <c r="BW46" s="68" t="e">
        <f t="shared" si="81"/>
        <v>#REF!</v>
      </c>
    </row>
    <row r="47" spans="1:75">
      <c r="B47" s="6"/>
      <c r="C47" s="166" t="s">
        <v>69</v>
      </c>
      <c r="D47" s="226">
        <f t="shared" ref="D47:I48" si="82">+IF(D25=0,0,WagePlusBenefits/D25)</f>
        <v>0.5</v>
      </c>
      <c r="E47" s="226">
        <f t="shared" si="82"/>
        <v>0.5</v>
      </c>
      <c r="F47" s="226">
        <f t="shared" si="82"/>
        <v>6.6666666666666671E-3</v>
      </c>
      <c r="G47" s="226">
        <f t="shared" si="82"/>
        <v>6.6666666666666671E-3</v>
      </c>
      <c r="H47" s="226">
        <f t="shared" si="82"/>
        <v>6.6666666666666671E-3</v>
      </c>
      <c r="I47" s="226">
        <f t="shared" si="82"/>
        <v>6.6666666666666671E-3</v>
      </c>
      <c r="J47" s="67">
        <f t="shared" ref="J47:O47" si="83">+IF(J25=0,0,WagePlusBenefits/J25)</f>
        <v>0.5</v>
      </c>
      <c r="K47" s="67">
        <f t="shared" si="83"/>
        <v>0.5</v>
      </c>
      <c r="L47" s="67">
        <f t="shared" si="83"/>
        <v>6.6666666666666671E-3</v>
      </c>
      <c r="M47" s="67">
        <f t="shared" si="83"/>
        <v>6.6666666666666671E-3</v>
      </c>
      <c r="N47" s="67">
        <f t="shared" si="83"/>
        <v>6.6666666666666671E-3</v>
      </c>
      <c r="O47" s="67">
        <f t="shared" si="83"/>
        <v>6.6666666666666671E-3</v>
      </c>
      <c r="P47" s="67">
        <f t="shared" ref="P47:U47" si="84">+IF(P25=0,0,WagePlusBenefits/P25)</f>
        <v>0.5</v>
      </c>
      <c r="Q47" s="67">
        <f t="shared" si="84"/>
        <v>0.5</v>
      </c>
      <c r="R47" s="67">
        <f t="shared" si="84"/>
        <v>6.6666666666666671E-3</v>
      </c>
      <c r="S47" s="67">
        <f t="shared" si="84"/>
        <v>6.6666666666666671E-3</v>
      </c>
      <c r="T47" s="67">
        <f t="shared" si="84"/>
        <v>6.6666666666666671E-3</v>
      </c>
      <c r="U47" s="67">
        <f t="shared" si="84"/>
        <v>6.6666666666666671E-3</v>
      </c>
      <c r="V47" s="67">
        <f t="shared" ref="V47:AA47" si="85">+IF(V25=0,0,WagePlusBenefits/V25)</f>
        <v>0.5</v>
      </c>
      <c r="W47" s="67">
        <f t="shared" si="85"/>
        <v>0.5</v>
      </c>
      <c r="X47" s="67">
        <f t="shared" si="85"/>
        <v>6.6666666666666671E-3</v>
      </c>
      <c r="Y47" s="67">
        <f t="shared" si="85"/>
        <v>6.6666666666666671E-3</v>
      </c>
      <c r="Z47" s="67">
        <f t="shared" si="85"/>
        <v>6.6666666666666671E-3</v>
      </c>
      <c r="AA47" s="67">
        <f t="shared" si="85"/>
        <v>6.6666666666666671E-3</v>
      </c>
      <c r="AB47" s="67">
        <f t="shared" ref="AB47:AG47" si="86">+IF(AB25=0,0,WagePlusBenefits/AB25)</f>
        <v>0.5</v>
      </c>
      <c r="AC47" s="67">
        <f t="shared" si="86"/>
        <v>0.5</v>
      </c>
      <c r="AD47" s="67">
        <f t="shared" si="86"/>
        <v>6.6666666666666671E-3</v>
      </c>
      <c r="AE47" s="67">
        <f t="shared" si="86"/>
        <v>6.6666666666666671E-3</v>
      </c>
      <c r="AF47" s="67">
        <f t="shared" si="86"/>
        <v>6.6666666666666671E-3</v>
      </c>
      <c r="AG47" s="67">
        <f t="shared" si="86"/>
        <v>6.6666666666666671E-3</v>
      </c>
      <c r="AH47" s="67">
        <f t="shared" ref="AH47:AM47" si="87">+IF(AH25=0,0,WagePlusBenefits/AH25)</f>
        <v>0.5</v>
      </c>
      <c r="AI47" s="67">
        <f t="shared" si="87"/>
        <v>0.5</v>
      </c>
      <c r="AJ47" s="67">
        <f t="shared" si="87"/>
        <v>6.6666666666666671E-3</v>
      </c>
      <c r="AK47" s="67">
        <f t="shared" si="87"/>
        <v>6.6666666666666671E-3</v>
      </c>
      <c r="AL47" s="67">
        <f t="shared" si="87"/>
        <v>6.6666666666666671E-3</v>
      </c>
      <c r="AM47" s="67">
        <f t="shared" si="87"/>
        <v>6.6666666666666671E-3</v>
      </c>
      <c r="AN47" s="67">
        <f t="shared" ref="AN47:AS47" si="88">+IF(AN25=0,0,WagePlusBenefits/AN25)</f>
        <v>0.5</v>
      </c>
      <c r="AO47" s="67">
        <f t="shared" si="88"/>
        <v>0.5</v>
      </c>
      <c r="AP47" s="67">
        <f t="shared" si="88"/>
        <v>6.6666666666666671E-3</v>
      </c>
      <c r="AQ47" s="67">
        <f t="shared" si="88"/>
        <v>6.6666666666666671E-3</v>
      </c>
      <c r="AR47" s="67">
        <f t="shared" si="88"/>
        <v>6.6666666666666671E-3</v>
      </c>
      <c r="AS47" s="67">
        <f t="shared" si="88"/>
        <v>6.6666666666666671E-3</v>
      </c>
      <c r="AT47" s="67">
        <f t="shared" ref="AT47:AY47" si="89">+IF(AT25=0,0,WagePlusBenefits/AT25)</f>
        <v>0.5</v>
      </c>
      <c r="AU47" s="67">
        <f t="shared" si="89"/>
        <v>0.5</v>
      </c>
      <c r="AV47" s="67">
        <f t="shared" si="89"/>
        <v>6.6666666666666671E-3</v>
      </c>
      <c r="AW47" s="67">
        <f t="shared" si="89"/>
        <v>6.6666666666666671E-3</v>
      </c>
      <c r="AX47" s="67">
        <f t="shared" si="89"/>
        <v>6.6666666666666671E-3</v>
      </c>
      <c r="AY47" s="67">
        <f t="shared" si="89"/>
        <v>6.6666666666666671E-3</v>
      </c>
      <c r="AZ47" s="67">
        <f t="shared" ref="AZ47:BE47" si="90">+IF(AZ25=0,0,WagePlusBenefits/AZ25)</f>
        <v>0.5</v>
      </c>
      <c r="BA47" s="67">
        <f t="shared" si="90"/>
        <v>0.5</v>
      </c>
      <c r="BB47" s="67">
        <f t="shared" si="90"/>
        <v>6.6666666666666671E-3</v>
      </c>
      <c r="BC47" s="67">
        <f t="shared" si="90"/>
        <v>6.6666666666666671E-3</v>
      </c>
      <c r="BD47" s="67">
        <f t="shared" si="90"/>
        <v>6.6666666666666671E-3</v>
      </c>
      <c r="BE47" s="67">
        <f t="shared" si="90"/>
        <v>6.6666666666666671E-3</v>
      </c>
      <c r="BF47" s="67">
        <f t="shared" ref="BF47:BK47" si="91">+IF(BF25=0,0,WagePlusBenefits/BF25)</f>
        <v>0.5</v>
      </c>
      <c r="BG47" s="67">
        <f t="shared" si="91"/>
        <v>0.5</v>
      </c>
      <c r="BH47" s="67">
        <f t="shared" si="91"/>
        <v>6.6666666666666671E-3</v>
      </c>
      <c r="BI47" s="67">
        <f t="shared" si="91"/>
        <v>6.6666666666666671E-3</v>
      </c>
      <c r="BJ47" s="67">
        <f t="shared" si="91"/>
        <v>6.6666666666666671E-3</v>
      </c>
      <c r="BK47" s="67">
        <f t="shared" si="91"/>
        <v>6.6666666666666671E-3</v>
      </c>
      <c r="BL47" s="67">
        <f t="shared" ref="BL47:BW47" si="92">+IF(BL25=0,0,WagePlusBenefits/BL25)</f>
        <v>0.5</v>
      </c>
      <c r="BM47" s="67">
        <f t="shared" si="92"/>
        <v>0.5</v>
      </c>
      <c r="BN47" s="67">
        <f t="shared" si="92"/>
        <v>6.6666666666666671E-3</v>
      </c>
      <c r="BO47" s="67">
        <f t="shared" si="92"/>
        <v>6.6666666666666671E-3</v>
      </c>
      <c r="BP47" s="67">
        <f t="shared" si="92"/>
        <v>6.6666666666666671E-3</v>
      </c>
      <c r="BQ47" s="67">
        <f t="shared" si="92"/>
        <v>6.6666666666666671E-3</v>
      </c>
      <c r="BR47" s="67">
        <f t="shared" si="92"/>
        <v>0.5</v>
      </c>
      <c r="BS47" s="67">
        <f t="shared" si="92"/>
        <v>0.5</v>
      </c>
      <c r="BT47" s="67">
        <f t="shared" si="92"/>
        <v>6.6666666666666671E-3</v>
      </c>
      <c r="BU47" s="67">
        <f t="shared" si="92"/>
        <v>6.6666666666666671E-3</v>
      </c>
      <c r="BV47" s="67">
        <f t="shared" si="92"/>
        <v>6.6666666666666671E-3</v>
      </c>
      <c r="BW47" s="67">
        <f t="shared" si="92"/>
        <v>6.6666666666666671E-3</v>
      </c>
    </row>
    <row r="48" spans="1:75">
      <c r="B48" s="6"/>
      <c r="C48" s="166" t="s">
        <v>21</v>
      </c>
      <c r="D48" s="226">
        <f t="shared" si="82"/>
        <v>1</v>
      </c>
      <c r="E48" s="226">
        <f t="shared" si="82"/>
        <v>1</v>
      </c>
      <c r="F48" s="226">
        <f t="shared" si="82"/>
        <v>8.3333333333333332E-3</v>
      </c>
      <c r="G48" s="226">
        <f t="shared" si="82"/>
        <v>8.3333333333333332E-3</v>
      </c>
      <c r="H48" s="226">
        <f t="shared" si="82"/>
        <v>8.3333333333333332E-3</v>
      </c>
      <c r="I48" s="226">
        <f t="shared" si="82"/>
        <v>8.3333333333333332E-3</v>
      </c>
      <c r="J48" s="67">
        <f t="shared" ref="J48:O48" si="93">+IF(J26=0,0,WagePlusBenefits/J26)</f>
        <v>1</v>
      </c>
      <c r="K48" s="67">
        <f t="shared" si="93"/>
        <v>1</v>
      </c>
      <c r="L48" s="67">
        <f t="shared" si="93"/>
        <v>8.3333333333333332E-3</v>
      </c>
      <c r="M48" s="67">
        <f t="shared" si="93"/>
        <v>8.3333333333333332E-3</v>
      </c>
      <c r="N48" s="67">
        <f t="shared" si="93"/>
        <v>8.3333333333333332E-3</v>
      </c>
      <c r="O48" s="67">
        <f t="shared" si="93"/>
        <v>8.3333333333333332E-3</v>
      </c>
      <c r="P48" s="67">
        <f t="shared" ref="P48:U48" si="94">+IF(P26=0,0,WagePlusBenefits/P26)</f>
        <v>1</v>
      </c>
      <c r="Q48" s="67">
        <f t="shared" si="94"/>
        <v>1</v>
      </c>
      <c r="R48" s="67">
        <f t="shared" si="94"/>
        <v>8.3333333333333332E-3</v>
      </c>
      <c r="S48" s="67">
        <f t="shared" si="94"/>
        <v>8.3333333333333332E-3</v>
      </c>
      <c r="T48" s="67">
        <f t="shared" si="94"/>
        <v>8.3333333333333332E-3</v>
      </c>
      <c r="U48" s="67">
        <f t="shared" si="94"/>
        <v>8.3333333333333332E-3</v>
      </c>
      <c r="V48" s="67">
        <f t="shared" ref="V48:AA48" si="95">+IF(V26=0,0,WagePlusBenefits/V26)</f>
        <v>1</v>
      </c>
      <c r="W48" s="67">
        <f t="shared" si="95"/>
        <v>1</v>
      </c>
      <c r="X48" s="67">
        <f t="shared" si="95"/>
        <v>8.3333333333333332E-3</v>
      </c>
      <c r="Y48" s="67">
        <f t="shared" si="95"/>
        <v>8.3333333333333332E-3</v>
      </c>
      <c r="Z48" s="67">
        <f t="shared" si="95"/>
        <v>8.3333333333333332E-3</v>
      </c>
      <c r="AA48" s="67">
        <f t="shared" si="95"/>
        <v>8.3333333333333332E-3</v>
      </c>
      <c r="AB48" s="67">
        <f t="shared" ref="AB48:AG48" si="96">+IF(AB26=0,0,WagePlusBenefits/AB26)</f>
        <v>1</v>
      </c>
      <c r="AC48" s="67">
        <f t="shared" si="96"/>
        <v>1</v>
      </c>
      <c r="AD48" s="67">
        <f t="shared" si="96"/>
        <v>8.3333333333333332E-3</v>
      </c>
      <c r="AE48" s="67">
        <f t="shared" si="96"/>
        <v>8.3333333333333332E-3</v>
      </c>
      <c r="AF48" s="67">
        <f t="shared" si="96"/>
        <v>8.3333333333333332E-3</v>
      </c>
      <c r="AG48" s="67">
        <f t="shared" si="96"/>
        <v>8.3333333333333332E-3</v>
      </c>
      <c r="AH48" s="67">
        <f t="shared" ref="AH48:AM48" si="97">+IF(AH26=0,0,WagePlusBenefits/AH26)</f>
        <v>1</v>
      </c>
      <c r="AI48" s="67">
        <f t="shared" si="97"/>
        <v>1</v>
      </c>
      <c r="AJ48" s="67">
        <f t="shared" si="97"/>
        <v>8.3333333333333332E-3</v>
      </c>
      <c r="AK48" s="67">
        <f t="shared" si="97"/>
        <v>8.3333333333333332E-3</v>
      </c>
      <c r="AL48" s="67">
        <f t="shared" si="97"/>
        <v>8.3333333333333332E-3</v>
      </c>
      <c r="AM48" s="67">
        <f t="shared" si="97"/>
        <v>8.3333333333333332E-3</v>
      </c>
      <c r="AN48" s="67">
        <f t="shared" ref="AN48:AS48" si="98">+IF(AN26=0,0,WagePlusBenefits/AN26)</f>
        <v>1</v>
      </c>
      <c r="AO48" s="67">
        <f t="shared" si="98"/>
        <v>1</v>
      </c>
      <c r="AP48" s="67">
        <f t="shared" si="98"/>
        <v>8.3333333333333332E-3</v>
      </c>
      <c r="AQ48" s="67">
        <f t="shared" si="98"/>
        <v>8.3333333333333332E-3</v>
      </c>
      <c r="AR48" s="67">
        <f t="shared" si="98"/>
        <v>8.3333333333333332E-3</v>
      </c>
      <c r="AS48" s="67">
        <f t="shared" si="98"/>
        <v>8.3333333333333332E-3</v>
      </c>
      <c r="AT48" s="67">
        <f t="shared" ref="AT48:AY48" si="99">+IF(AT26=0,0,WagePlusBenefits/AT26)</f>
        <v>1</v>
      </c>
      <c r="AU48" s="67">
        <f t="shared" si="99"/>
        <v>1</v>
      </c>
      <c r="AV48" s="67">
        <f t="shared" si="99"/>
        <v>8.3333333333333332E-3</v>
      </c>
      <c r="AW48" s="67">
        <f t="shared" si="99"/>
        <v>8.3333333333333332E-3</v>
      </c>
      <c r="AX48" s="67">
        <f t="shared" si="99"/>
        <v>8.3333333333333332E-3</v>
      </c>
      <c r="AY48" s="67">
        <f t="shared" si="99"/>
        <v>8.3333333333333332E-3</v>
      </c>
      <c r="AZ48" s="67">
        <f t="shared" ref="AZ48:BE48" si="100">+IF(AZ26=0,0,WagePlusBenefits/AZ26)</f>
        <v>1</v>
      </c>
      <c r="BA48" s="67">
        <f t="shared" si="100"/>
        <v>1</v>
      </c>
      <c r="BB48" s="67">
        <f t="shared" si="100"/>
        <v>8.3333333333333332E-3</v>
      </c>
      <c r="BC48" s="67">
        <f t="shared" si="100"/>
        <v>8.3333333333333332E-3</v>
      </c>
      <c r="BD48" s="67">
        <f t="shared" si="100"/>
        <v>8.3333333333333332E-3</v>
      </c>
      <c r="BE48" s="67">
        <f t="shared" si="100"/>
        <v>8.3333333333333332E-3</v>
      </c>
      <c r="BF48" s="67">
        <f t="shared" ref="BF48:BK48" si="101">+IF(BF26=0,0,WagePlusBenefits/BF26)</f>
        <v>1</v>
      </c>
      <c r="BG48" s="67">
        <f t="shared" si="101"/>
        <v>1</v>
      </c>
      <c r="BH48" s="67">
        <f t="shared" si="101"/>
        <v>8.3333333333333332E-3</v>
      </c>
      <c r="BI48" s="67">
        <f t="shared" si="101"/>
        <v>8.3333333333333332E-3</v>
      </c>
      <c r="BJ48" s="67">
        <f t="shared" si="101"/>
        <v>8.3333333333333332E-3</v>
      </c>
      <c r="BK48" s="67">
        <f t="shared" si="101"/>
        <v>8.3333333333333332E-3</v>
      </c>
      <c r="BL48" s="67">
        <f t="shared" ref="BL48:BW48" si="102">+IF(BL26=0,0,WagePlusBenefits/BL26)</f>
        <v>1</v>
      </c>
      <c r="BM48" s="67">
        <f t="shared" si="102"/>
        <v>1</v>
      </c>
      <c r="BN48" s="67">
        <f t="shared" si="102"/>
        <v>8.3333333333333332E-3</v>
      </c>
      <c r="BO48" s="67">
        <f t="shared" si="102"/>
        <v>8.3333333333333332E-3</v>
      </c>
      <c r="BP48" s="67">
        <f t="shared" si="102"/>
        <v>8.3333333333333332E-3</v>
      </c>
      <c r="BQ48" s="67">
        <f t="shared" si="102"/>
        <v>8.3333333333333332E-3</v>
      </c>
      <c r="BR48" s="67">
        <f t="shared" si="102"/>
        <v>1</v>
      </c>
      <c r="BS48" s="67">
        <f t="shared" si="102"/>
        <v>1</v>
      </c>
      <c r="BT48" s="67">
        <f t="shared" si="102"/>
        <v>8.3333333333333332E-3</v>
      </c>
      <c r="BU48" s="67">
        <f t="shared" si="102"/>
        <v>8.3333333333333332E-3</v>
      </c>
      <c r="BV48" s="67">
        <f t="shared" si="102"/>
        <v>8.3333333333333332E-3</v>
      </c>
      <c r="BW48" s="67">
        <f t="shared" si="102"/>
        <v>8.3333333333333332E-3</v>
      </c>
    </row>
    <row r="49" spans="2:75">
      <c r="B49" s="6"/>
      <c r="C49" s="166" t="s">
        <v>22</v>
      </c>
      <c r="D49" s="226" t="e">
        <f t="shared" ref="D49:BO49" si="103">SUM(D44:D48)</f>
        <v>#REF!</v>
      </c>
      <c r="E49" s="226" t="e">
        <f t="shared" si="103"/>
        <v>#REF!</v>
      </c>
      <c r="F49" s="226" t="e">
        <f t="shared" si="103"/>
        <v>#REF!</v>
      </c>
      <c r="G49" s="226" t="e">
        <f t="shared" si="103"/>
        <v>#REF!</v>
      </c>
      <c r="H49" s="226" t="e">
        <f t="shared" si="103"/>
        <v>#REF!</v>
      </c>
      <c r="I49" s="226" t="e">
        <f t="shared" si="103"/>
        <v>#REF!</v>
      </c>
      <c r="J49" s="67" t="e">
        <f t="shared" si="103"/>
        <v>#REF!</v>
      </c>
      <c r="K49" s="67" t="e">
        <f t="shared" si="103"/>
        <v>#REF!</v>
      </c>
      <c r="L49" s="67" t="e">
        <f t="shared" si="103"/>
        <v>#REF!</v>
      </c>
      <c r="M49" s="67" t="e">
        <f t="shared" si="103"/>
        <v>#REF!</v>
      </c>
      <c r="N49" s="67" t="e">
        <f t="shared" si="103"/>
        <v>#REF!</v>
      </c>
      <c r="O49" s="67" t="e">
        <f t="shared" si="103"/>
        <v>#REF!</v>
      </c>
      <c r="P49" s="67" t="e">
        <f t="shared" si="103"/>
        <v>#REF!</v>
      </c>
      <c r="Q49" s="67" t="e">
        <f t="shared" si="103"/>
        <v>#REF!</v>
      </c>
      <c r="R49" s="67" t="e">
        <f t="shared" si="103"/>
        <v>#REF!</v>
      </c>
      <c r="S49" s="67" t="e">
        <f t="shared" si="103"/>
        <v>#REF!</v>
      </c>
      <c r="T49" s="67" t="e">
        <f t="shared" si="103"/>
        <v>#REF!</v>
      </c>
      <c r="U49" s="67" t="e">
        <f t="shared" si="103"/>
        <v>#REF!</v>
      </c>
      <c r="V49" s="67" t="e">
        <f t="shared" si="103"/>
        <v>#REF!</v>
      </c>
      <c r="W49" s="67" t="e">
        <f t="shared" si="103"/>
        <v>#REF!</v>
      </c>
      <c r="X49" s="67" t="e">
        <f t="shared" si="103"/>
        <v>#REF!</v>
      </c>
      <c r="Y49" s="67" t="e">
        <f t="shared" si="103"/>
        <v>#REF!</v>
      </c>
      <c r="Z49" s="67" t="e">
        <f t="shared" si="103"/>
        <v>#REF!</v>
      </c>
      <c r="AA49" s="67" t="e">
        <f t="shared" si="103"/>
        <v>#REF!</v>
      </c>
      <c r="AB49" s="67" t="e">
        <f t="shared" si="103"/>
        <v>#REF!</v>
      </c>
      <c r="AC49" s="67" t="e">
        <f t="shared" si="103"/>
        <v>#REF!</v>
      </c>
      <c r="AD49" s="67" t="e">
        <f t="shared" si="103"/>
        <v>#REF!</v>
      </c>
      <c r="AE49" s="67" t="e">
        <f t="shared" si="103"/>
        <v>#REF!</v>
      </c>
      <c r="AF49" s="67" t="e">
        <f t="shared" si="103"/>
        <v>#REF!</v>
      </c>
      <c r="AG49" s="67" t="e">
        <f t="shared" si="103"/>
        <v>#REF!</v>
      </c>
      <c r="AH49" s="67" t="e">
        <f t="shared" si="103"/>
        <v>#REF!</v>
      </c>
      <c r="AI49" s="67" t="e">
        <f t="shared" si="103"/>
        <v>#REF!</v>
      </c>
      <c r="AJ49" s="67" t="e">
        <f t="shared" si="103"/>
        <v>#REF!</v>
      </c>
      <c r="AK49" s="67" t="e">
        <f t="shared" si="103"/>
        <v>#REF!</v>
      </c>
      <c r="AL49" s="67" t="e">
        <f t="shared" si="103"/>
        <v>#REF!</v>
      </c>
      <c r="AM49" s="67" t="e">
        <f t="shared" si="103"/>
        <v>#REF!</v>
      </c>
      <c r="AN49" s="67" t="e">
        <f t="shared" si="103"/>
        <v>#REF!</v>
      </c>
      <c r="AO49" s="67" t="e">
        <f t="shared" si="103"/>
        <v>#REF!</v>
      </c>
      <c r="AP49" s="67" t="e">
        <f t="shared" si="103"/>
        <v>#REF!</v>
      </c>
      <c r="AQ49" s="67" t="e">
        <f t="shared" si="103"/>
        <v>#REF!</v>
      </c>
      <c r="AR49" s="67" t="e">
        <f t="shared" si="103"/>
        <v>#REF!</v>
      </c>
      <c r="AS49" s="67" t="e">
        <f t="shared" si="103"/>
        <v>#REF!</v>
      </c>
      <c r="AT49" s="67" t="e">
        <f t="shared" si="103"/>
        <v>#REF!</v>
      </c>
      <c r="AU49" s="67" t="e">
        <f t="shared" si="103"/>
        <v>#REF!</v>
      </c>
      <c r="AV49" s="67" t="e">
        <f t="shared" si="103"/>
        <v>#REF!</v>
      </c>
      <c r="AW49" s="67" t="e">
        <f t="shared" si="103"/>
        <v>#REF!</v>
      </c>
      <c r="AX49" s="67" t="e">
        <f t="shared" si="103"/>
        <v>#REF!</v>
      </c>
      <c r="AY49" s="67" t="e">
        <f t="shared" si="103"/>
        <v>#REF!</v>
      </c>
      <c r="AZ49" s="67" t="e">
        <f t="shared" si="103"/>
        <v>#REF!</v>
      </c>
      <c r="BA49" s="67" t="e">
        <f t="shared" si="103"/>
        <v>#REF!</v>
      </c>
      <c r="BB49" s="67" t="e">
        <f t="shared" si="103"/>
        <v>#REF!</v>
      </c>
      <c r="BC49" s="67" t="e">
        <f t="shared" si="103"/>
        <v>#REF!</v>
      </c>
      <c r="BD49" s="67" t="e">
        <f t="shared" si="103"/>
        <v>#REF!</v>
      </c>
      <c r="BE49" s="67" t="e">
        <f t="shared" si="103"/>
        <v>#REF!</v>
      </c>
      <c r="BF49" s="67" t="e">
        <f t="shared" si="103"/>
        <v>#REF!</v>
      </c>
      <c r="BG49" s="67" t="e">
        <f t="shared" si="103"/>
        <v>#REF!</v>
      </c>
      <c r="BH49" s="67" t="e">
        <f t="shared" si="103"/>
        <v>#REF!</v>
      </c>
      <c r="BI49" s="67" t="e">
        <f t="shared" si="103"/>
        <v>#REF!</v>
      </c>
      <c r="BJ49" s="67" t="e">
        <f t="shared" si="103"/>
        <v>#REF!</v>
      </c>
      <c r="BK49" s="67" t="e">
        <f t="shared" si="103"/>
        <v>#REF!</v>
      </c>
      <c r="BL49" s="67" t="e">
        <f t="shared" si="103"/>
        <v>#REF!</v>
      </c>
      <c r="BM49" s="67" t="e">
        <f t="shared" si="103"/>
        <v>#REF!</v>
      </c>
      <c r="BN49" s="67" t="e">
        <f t="shared" si="103"/>
        <v>#REF!</v>
      </c>
      <c r="BO49" s="67" t="e">
        <f t="shared" si="103"/>
        <v>#REF!</v>
      </c>
      <c r="BP49" s="67" t="e">
        <f t="shared" ref="BP49:BW49" si="104">SUM(BP44:BP48)</f>
        <v>#REF!</v>
      </c>
      <c r="BQ49" s="67" t="e">
        <f t="shared" si="104"/>
        <v>#REF!</v>
      </c>
      <c r="BR49" s="67" t="e">
        <f t="shared" si="104"/>
        <v>#REF!</v>
      </c>
      <c r="BS49" s="67" t="e">
        <f t="shared" si="104"/>
        <v>#REF!</v>
      </c>
      <c r="BT49" s="67" t="e">
        <f t="shared" si="104"/>
        <v>#REF!</v>
      </c>
      <c r="BU49" s="67" t="e">
        <f t="shared" si="104"/>
        <v>#REF!</v>
      </c>
      <c r="BV49" s="67" t="e">
        <f t="shared" si="104"/>
        <v>#REF!</v>
      </c>
      <c r="BW49" s="67" t="e">
        <f t="shared" si="104"/>
        <v>#REF!</v>
      </c>
    </row>
    <row r="50" spans="2:75">
      <c r="B50" s="6" t="s">
        <v>17</v>
      </c>
      <c r="C50" s="166" t="str">
        <f>IF(Units="U.S.","Square foot weeks","Square meter weeks")</f>
        <v>Square foot weeks</v>
      </c>
      <c r="D50" s="227" t="e">
        <f>D28*D29/144*D30</f>
        <v>#REF!</v>
      </c>
      <c r="E50" s="227" t="e">
        <f>E28*E29/144*E30</f>
        <v>#REF!</v>
      </c>
      <c r="F50" s="227" t="e">
        <f>F28*F29/144*F30</f>
        <v>#REF!</v>
      </c>
      <c r="G50" s="227" t="e">
        <f t="shared" ref="G50:BP50" si="105">G28*G29/144*G30</f>
        <v>#REF!</v>
      </c>
      <c r="H50" s="227" t="e">
        <f t="shared" si="105"/>
        <v>#REF!</v>
      </c>
      <c r="I50" s="227" t="e">
        <f t="shared" si="105"/>
        <v>#REF!</v>
      </c>
      <c r="J50" s="69" t="e">
        <f t="shared" si="105"/>
        <v>#REF!</v>
      </c>
      <c r="K50" s="69" t="e">
        <f t="shared" si="105"/>
        <v>#REF!</v>
      </c>
      <c r="L50" s="69" t="e">
        <f t="shared" si="105"/>
        <v>#REF!</v>
      </c>
      <c r="M50" s="69" t="e">
        <f t="shared" si="105"/>
        <v>#REF!</v>
      </c>
      <c r="N50" s="69" t="e">
        <f t="shared" si="105"/>
        <v>#REF!</v>
      </c>
      <c r="O50" s="69" t="e">
        <f t="shared" si="105"/>
        <v>#REF!</v>
      </c>
      <c r="P50" s="69" t="e">
        <f t="shared" si="105"/>
        <v>#REF!</v>
      </c>
      <c r="Q50" s="69" t="e">
        <f t="shared" si="105"/>
        <v>#REF!</v>
      </c>
      <c r="R50" s="69" t="e">
        <f t="shared" si="105"/>
        <v>#REF!</v>
      </c>
      <c r="S50" s="69" t="e">
        <f t="shared" si="105"/>
        <v>#REF!</v>
      </c>
      <c r="T50" s="69" t="e">
        <f t="shared" si="105"/>
        <v>#REF!</v>
      </c>
      <c r="U50" s="69" t="e">
        <f t="shared" si="105"/>
        <v>#REF!</v>
      </c>
      <c r="V50" s="69" t="e">
        <f t="shared" si="105"/>
        <v>#REF!</v>
      </c>
      <c r="W50" s="69" t="e">
        <f t="shared" si="105"/>
        <v>#REF!</v>
      </c>
      <c r="X50" s="69" t="e">
        <f t="shared" si="105"/>
        <v>#REF!</v>
      </c>
      <c r="Y50" s="69" t="e">
        <f t="shared" si="105"/>
        <v>#REF!</v>
      </c>
      <c r="Z50" s="69" t="e">
        <f t="shared" si="105"/>
        <v>#REF!</v>
      </c>
      <c r="AA50" s="69" t="e">
        <f t="shared" si="105"/>
        <v>#REF!</v>
      </c>
      <c r="AB50" s="69" t="e">
        <f t="shared" si="105"/>
        <v>#REF!</v>
      </c>
      <c r="AC50" s="69" t="e">
        <f t="shared" si="105"/>
        <v>#REF!</v>
      </c>
      <c r="AD50" s="69" t="e">
        <f t="shared" si="105"/>
        <v>#REF!</v>
      </c>
      <c r="AE50" s="69" t="e">
        <f t="shared" si="105"/>
        <v>#REF!</v>
      </c>
      <c r="AF50" s="69" t="e">
        <f t="shared" si="105"/>
        <v>#REF!</v>
      </c>
      <c r="AG50" s="69" t="e">
        <f t="shared" si="105"/>
        <v>#REF!</v>
      </c>
      <c r="AH50" s="69" t="e">
        <f t="shared" si="105"/>
        <v>#REF!</v>
      </c>
      <c r="AI50" s="69" t="e">
        <f t="shared" si="105"/>
        <v>#REF!</v>
      </c>
      <c r="AJ50" s="69" t="e">
        <f t="shared" si="105"/>
        <v>#REF!</v>
      </c>
      <c r="AK50" s="69" t="e">
        <f t="shared" si="105"/>
        <v>#REF!</v>
      </c>
      <c r="AL50" s="69" t="e">
        <f t="shared" si="105"/>
        <v>#REF!</v>
      </c>
      <c r="AM50" s="69" t="e">
        <f t="shared" si="105"/>
        <v>#REF!</v>
      </c>
      <c r="AN50" s="69" t="e">
        <f t="shared" si="105"/>
        <v>#REF!</v>
      </c>
      <c r="AO50" s="69" t="e">
        <f t="shared" si="105"/>
        <v>#REF!</v>
      </c>
      <c r="AP50" s="69" t="e">
        <f t="shared" si="105"/>
        <v>#REF!</v>
      </c>
      <c r="AQ50" s="69" t="e">
        <f t="shared" si="105"/>
        <v>#REF!</v>
      </c>
      <c r="AR50" s="69" t="e">
        <f t="shared" si="105"/>
        <v>#REF!</v>
      </c>
      <c r="AS50" s="69" t="e">
        <f t="shared" si="105"/>
        <v>#REF!</v>
      </c>
      <c r="AT50" s="69" t="e">
        <f t="shared" si="105"/>
        <v>#REF!</v>
      </c>
      <c r="AU50" s="69" t="e">
        <f t="shared" si="105"/>
        <v>#REF!</v>
      </c>
      <c r="AV50" s="69" t="e">
        <f t="shared" si="105"/>
        <v>#REF!</v>
      </c>
      <c r="AW50" s="69" t="e">
        <f t="shared" si="105"/>
        <v>#REF!</v>
      </c>
      <c r="AX50" s="69" t="e">
        <f t="shared" si="105"/>
        <v>#REF!</v>
      </c>
      <c r="AY50" s="69" t="e">
        <f t="shared" si="105"/>
        <v>#REF!</v>
      </c>
      <c r="AZ50" s="69" t="e">
        <f t="shared" si="105"/>
        <v>#REF!</v>
      </c>
      <c r="BA50" s="69" t="e">
        <f t="shared" si="105"/>
        <v>#REF!</v>
      </c>
      <c r="BB50" s="69" t="e">
        <f t="shared" si="105"/>
        <v>#REF!</v>
      </c>
      <c r="BC50" s="69" t="e">
        <f t="shared" si="105"/>
        <v>#REF!</v>
      </c>
      <c r="BD50" s="69" t="e">
        <f t="shared" si="105"/>
        <v>#REF!</v>
      </c>
      <c r="BE50" s="69" t="e">
        <f t="shared" si="105"/>
        <v>#REF!</v>
      </c>
      <c r="BF50" s="69" t="e">
        <f t="shared" si="105"/>
        <v>#REF!</v>
      </c>
      <c r="BG50" s="69" t="e">
        <f t="shared" si="105"/>
        <v>#REF!</v>
      </c>
      <c r="BH50" s="69" t="e">
        <f t="shared" si="105"/>
        <v>#REF!</v>
      </c>
      <c r="BI50" s="69" t="e">
        <f t="shared" si="105"/>
        <v>#REF!</v>
      </c>
      <c r="BJ50" s="69" t="e">
        <f t="shared" si="105"/>
        <v>#REF!</v>
      </c>
      <c r="BK50" s="69" t="e">
        <f t="shared" si="105"/>
        <v>#REF!</v>
      </c>
      <c r="BL50" s="69" t="e">
        <f t="shared" si="105"/>
        <v>#REF!</v>
      </c>
      <c r="BM50" s="69" t="e">
        <f t="shared" si="105"/>
        <v>#REF!</v>
      </c>
      <c r="BN50" s="69" t="e">
        <f t="shared" si="105"/>
        <v>#REF!</v>
      </c>
      <c r="BO50" s="69" t="e">
        <f t="shared" si="105"/>
        <v>#REF!</v>
      </c>
      <c r="BP50" s="69" t="e">
        <f t="shared" si="105"/>
        <v>#REF!</v>
      </c>
      <c r="BQ50" s="69" t="e">
        <f t="shared" ref="BQ50:BW50" si="106">BQ28*BQ29/144*BQ30</f>
        <v>#REF!</v>
      </c>
      <c r="BR50" s="69" t="e">
        <f t="shared" si="106"/>
        <v>#REF!</v>
      </c>
      <c r="BS50" s="69" t="e">
        <f t="shared" si="106"/>
        <v>#REF!</v>
      </c>
      <c r="BT50" s="69" t="e">
        <f>BT28*BT29/144*BT30</f>
        <v>#REF!</v>
      </c>
      <c r="BU50" s="69" t="e">
        <f t="shared" si="106"/>
        <v>#REF!</v>
      </c>
      <c r="BV50" s="69" t="e">
        <f t="shared" si="106"/>
        <v>#REF!</v>
      </c>
      <c r="BW50" s="69" t="e">
        <f t="shared" si="106"/>
        <v>#REF!</v>
      </c>
    </row>
    <row r="51" spans="2:75">
      <c r="B51" s="6"/>
      <c r="C51" s="166" t="str">
        <f>CONCATENATE(IF(Units="U.S.","Square foot weeks","Square meter weeks")," per plant")</f>
        <v>Square foot weeks per plant</v>
      </c>
      <c r="D51" s="227" t="e">
        <f>D50/D18</f>
        <v>#REF!</v>
      </c>
      <c r="E51" s="227" t="e">
        <f>E50/E18</f>
        <v>#REF!</v>
      </c>
      <c r="F51" s="227" t="e">
        <f>F50/F18</f>
        <v>#REF!</v>
      </c>
      <c r="G51" s="227" t="e">
        <f t="shared" ref="G51:I51" si="107">G50/G18</f>
        <v>#REF!</v>
      </c>
      <c r="H51" s="227" t="e">
        <f t="shared" si="107"/>
        <v>#REF!</v>
      </c>
      <c r="I51" s="227" t="e">
        <f t="shared" si="107"/>
        <v>#REF!</v>
      </c>
      <c r="J51" s="69" t="e">
        <f>J50/J18</f>
        <v>#REF!</v>
      </c>
      <c r="K51" s="69" t="e">
        <f t="shared" ref="K51:O51" si="108">K50/K18</f>
        <v>#REF!</v>
      </c>
      <c r="L51" s="69" t="e">
        <f t="shared" si="108"/>
        <v>#REF!</v>
      </c>
      <c r="M51" s="69" t="e">
        <f t="shared" si="108"/>
        <v>#REF!</v>
      </c>
      <c r="N51" s="69" t="e">
        <f t="shared" si="108"/>
        <v>#REF!</v>
      </c>
      <c r="O51" s="69" t="e">
        <f t="shared" si="108"/>
        <v>#REF!</v>
      </c>
      <c r="P51" s="69" t="e">
        <f>P50/P18</f>
        <v>#REF!</v>
      </c>
      <c r="Q51" s="69" t="e">
        <f t="shared" ref="Q51:U51" si="109">Q50/Q18</f>
        <v>#REF!</v>
      </c>
      <c r="R51" s="69" t="e">
        <f t="shared" si="109"/>
        <v>#REF!</v>
      </c>
      <c r="S51" s="69" t="e">
        <f t="shared" si="109"/>
        <v>#REF!</v>
      </c>
      <c r="T51" s="69" t="e">
        <f t="shared" si="109"/>
        <v>#REF!</v>
      </c>
      <c r="U51" s="69" t="e">
        <f t="shared" si="109"/>
        <v>#REF!</v>
      </c>
      <c r="V51" s="69" t="e">
        <f>V50/V18</f>
        <v>#REF!</v>
      </c>
      <c r="W51" s="69" t="e">
        <f t="shared" ref="W51:AA51" si="110">W50/W18</f>
        <v>#REF!</v>
      </c>
      <c r="X51" s="69" t="e">
        <f t="shared" si="110"/>
        <v>#REF!</v>
      </c>
      <c r="Y51" s="69" t="e">
        <f t="shared" si="110"/>
        <v>#REF!</v>
      </c>
      <c r="Z51" s="69" t="e">
        <f t="shared" si="110"/>
        <v>#REF!</v>
      </c>
      <c r="AA51" s="69" t="e">
        <f t="shared" si="110"/>
        <v>#REF!</v>
      </c>
      <c r="AB51" s="69" t="e">
        <f>AB50/AB18</f>
        <v>#REF!</v>
      </c>
      <c r="AC51" s="69" t="e">
        <f t="shared" ref="AC51:AG51" si="111">AC50/AC18</f>
        <v>#REF!</v>
      </c>
      <c r="AD51" s="69" t="e">
        <f t="shared" si="111"/>
        <v>#REF!</v>
      </c>
      <c r="AE51" s="69" t="e">
        <f t="shared" si="111"/>
        <v>#REF!</v>
      </c>
      <c r="AF51" s="69" t="e">
        <f t="shared" si="111"/>
        <v>#REF!</v>
      </c>
      <c r="AG51" s="69" t="e">
        <f t="shared" si="111"/>
        <v>#REF!</v>
      </c>
      <c r="AH51" s="69" t="e">
        <f>AH50/AH18</f>
        <v>#REF!</v>
      </c>
      <c r="AI51" s="69" t="e">
        <f t="shared" ref="AI51:AM51" si="112">AI50/AI18</f>
        <v>#REF!</v>
      </c>
      <c r="AJ51" s="69" t="e">
        <f t="shared" si="112"/>
        <v>#REF!</v>
      </c>
      <c r="AK51" s="69" t="e">
        <f t="shared" si="112"/>
        <v>#REF!</v>
      </c>
      <c r="AL51" s="69" t="e">
        <f t="shared" si="112"/>
        <v>#REF!</v>
      </c>
      <c r="AM51" s="69" t="e">
        <f t="shared" si="112"/>
        <v>#REF!</v>
      </c>
      <c r="AN51" s="69" t="e">
        <f>AN50/AN18</f>
        <v>#REF!</v>
      </c>
      <c r="AO51" s="69" t="e">
        <f t="shared" ref="AO51:AS51" si="113">AO50/AO18</f>
        <v>#REF!</v>
      </c>
      <c r="AP51" s="69" t="e">
        <f t="shared" si="113"/>
        <v>#REF!</v>
      </c>
      <c r="AQ51" s="69" t="e">
        <f t="shared" si="113"/>
        <v>#REF!</v>
      </c>
      <c r="AR51" s="69" t="e">
        <f t="shared" si="113"/>
        <v>#REF!</v>
      </c>
      <c r="AS51" s="69" t="e">
        <f t="shared" si="113"/>
        <v>#REF!</v>
      </c>
      <c r="AT51" s="69" t="e">
        <f>AT50/AT18</f>
        <v>#REF!</v>
      </c>
      <c r="AU51" s="69" t="e">
        <f t="shared" ref="AU51:AY51" si="114">AU50/AU18</f>
        <v>#REF!</v>
      </c>
      <c r="AV51" s="69" t="e">
        <f t="shared" si="114"/>
        <v>#REF!</v>
      </c>
      <c r="AW51" s="69" t="e">
        <f t="shared" si="114"/>
        <v>#REF!</v>
      </c>
      <c r="AX51" s="69" t="e">
        <f t="shared" si="114"/>
        <v>#REF!</v>
      </c>
      <c r="AY51" s="69" t="e">
        <f t="shared" si="114"/>
        <v>#REF!</v>
      </c>
      <c r="AZ51" s="69" t="e">
        <f>AZ50/AZ18</f>
        <v>#REF!</v>
      </c>
      <c r="BA51" s="69" t="e">
        <f t="shared" ref="BA51:BE51" si="115">BA50/BA18</f>
        <v>#REF!</v>
      </c>
      <c r="BB51" s="69" t="e">
        <f t="shared" si="115"/>
        <v>#REF!</v>
      </c>
      <c r="BC51" s="69" t="e">
        <f t="shared" si="115"/>
        <v>#REF!</v>
      </c>
      <c r="BD51" s="69" t="e">
        <f t="shared" si="115"/>
        <v>#REF!</v>
      </c>
      <c r="BE51" s="69" t="e">
        <f t="shared" si="115"/>
        <v>#REF!</v>
      </c>
      <c r="BF51" s="69" t="e">
        <f>BF50/BF18</f>
        <v>#REF!</v>
      </c>
      <c r="BG51" s="69" t="e">
        <f t="shared" ref="BG51:BK51" si="116">BG50/BG18</f>
        <v>#REF!</v>
      </c>
      <c r="BH51" s="69" t="e">
        <f t="shared" si="116"/>
        <v>#REF!</v>
      </c>
      <c r="BI51" s="69" t="e">
        <f t="shared" si="116"/>
        <v>#REF!</v>
      </c>
      <c r="BJ51" s="69" t="e">
        <f t="shared" si="116"/>
        <v>#REF!</v>
      </c>
      <c r="BK51" s="69" t="e">
        <f t="shared" si="116"/>
        <v>#REF!</v>
      </c>
      <c r="BL51" s="69" t="e">
        <f>BL50/BL18</f>
        <v>#REF!</v>
      </c>
      <c r="BM51" s="69" t="e">
        <f t="shared" ref="BM51:BQ51" si="117">BM50/BM18</f>
        <v>#REF!</v>
      </c>
      <c r="BN51" s="69" t="e">
        <f t="shared" si="117"/>
        <v>#REF!</v>
      </c>
      <c r="BO51" s="69" t="e">
        <f t="shared" si="117"/>
        <v>#REF!</v>
      </c>
      <c r="BP51" s="69" t="e">
        <f t="shared" si="117"/>
        <v>#REF!</v>
      </c>
      <c r="BQ51" s="69" t="e">
        <f t="shared" si="117"/>
        <v>#REF!</v>
      </c>
      <c r="BR51" s="69" t="e">
        <f>BR50/BR18</f>
        <v>#REF!</v>
      </c>
      <c r="BS51" s="69" t="e">
        <f t="shared" ref="BS51:BW51" si="118">BS50/BS18</f>
        <v>#REF!</v>
      </c>
      <c r="BT51" s="69" t="e">
        <f t="shared" si="118"/>
        <v>#REF!</v>
      </c>
      <c r="BU51" s="69" t="e">
        <f t="shared" si="118"/>
        <v>#REF!</v>
      </c>
      <c r="BV51" s="69" t="e">
        <f t="shared" si="118"/>
        <v>#REF!</v>
      </c>
      <c r="BW51" s="69" t="e">
        <f t="shared" si="118"/>
        <v>#REF!</v>
      </c>
    </row>
    <row r="52" spans="2:75">
      <c r="B52" s="6"/>
      <c r="C52" s="166" t="str">
        <f>CONCATENATE(IF(Units="U.S.","Square foot weeks","Square meter weeks")," per plant including transplant")</f>
        <v>Square foot weeks per plant including transplant</v>
      </c>
      <c r="D52" s="227" t="e">
        <f>D51+D31</f>
        <v>#REF!</v>
      </c>
      <c r="E52" s="227" t="e">
        <f t="shared" ref="E52:I52" si="119">E51+E31</f>
        <v>#REF!</v>
      </c>
      <c r="F52" s="227" t="e">
        <f>F51+F31</f>
        <v>#REF!</v>
      </c>
      <c r="G52" s="227" t="e">
        <f t="shared" si="119"/>
        <v>#REF!</v>
      </c>
      <c r="H52" s="227" t="e">
        <f t="shared" si="119"/>
        <v>#REF!</v>
      </c>
      <c r="I52" s="227" t="e">
        <f t="shared" si="119"/>
        <v>#REF!</v>
      </c>
      <c r="J52" s="69" t="e">
        <f>J51+J31</f>
        <v>#REF!</v>
      </c>
      <c r="K52" s="69" t="e">
        <f t="shared" ref="K52:O52" si="120">K51+K31</f>
        <v>#REF!</v>
      </c>
      <c r="L52" s="69" t="e">
        <f t="shared" si="120"/>
        <v>#REF!</v>
      </c>
      <c r="M52" s="69" t="e">
        <f t="shared" si="120"/>
        <v>#REF!</v>
      </c>
      <c r="N52" s="69" t="e">
        <f t="shared" si="120"/>
        <v>#REF!</v>
      </c>
      <c r="O52" s="69" t="e">
        <f t="shared" si="120"/>
        <v>#REF!</v>
      </c>
      <c r="P52" s="69" t="e">
        <f>P51+P31</f>
        <v>#REF!</v>
      </c>
      <c r="Q52" s="69" t="e">
        <f t="shared" ref="Q52:U52" si="121">Q51+Q31</f>
        <v>#REF!</v>
      </c>
      <c r="R52" s="69" t="e">
        <f t="shared" si="121"/>
        <v>#REF!</v>
      </c>
      <c r="S52" s="69" t="e">
        <f t="shared" si="121"/>
        <v>#REF!</v>
      </c>
      <c r="T52" s="69" t="e">
        <f t="shared" si="121"/>
        <v>#REF!</v>
      </c>
      <c r="U52" s="69" t="e">
        <f t="shared" si="121"/>
        <v>#REF!</v>
      </c>
      <c r="V52" s="69" t="e">
        <f>V51+V31</f>
        <v>#REF!</v>
      </c>
      <c r="W52" s="69" t="e">
        <f t="shared" ref="W52:AA52" si="122">W51+W31</f>
        <v>#REF!</v>
      </c>
      <c r="X52" s="69" t="e">
        <f t="shared" si="122"/>
        <v>#REF!</v>
      </c>
      <c r="Y52" s="69" t="e">
        <f t="shared" si="122"/>
        <v>#REF!</v>
      </c>
      <c r="Z52" s="69" t="e">
        <f t="shared" si="122"/>
        <v>#REF!</v>
      </c>
      <c r="AA52" s="69" t="e">
        <f t="shared" si="122"/>
        <v>#REF!</v>
      </c>
      <c r="AB52" s="69" t="e">
        <f>AB51+AB31</f>
        <v>#REF!</v>
      </c>
      <c r="AC52" s="69" t="e">
        <f t="shared" ref="AC52:AG52" si="123">AC51+AC31</f>
        <v>#REF!</v>
      </c>
      <c r="AD52" s="69" t="e">
        <f t="shared" si="123"/>
        <v>#REF!</v>
      </c>
      <c r="AE52" s="69" t="e">
        <f t="shared" si="123"/>
        <v>#REF!</v>
      </c>
      <c r="AF52" s="69" t="e">
        <f t="shared" si="123"/>
        <v>#REF!</v>
      </c>
      <c r="AG52" s="69" t="e">
        <f t="shared" si="123"/>
        <v>#REF!</v>
      </c>
      <c r="AH52" s="69" t="e">
        <f>AH51+AH31</f>
        <v>#REF!</v>
      </c>
      <c r="AI52" s="69" t="e">
        <f t="shared" ref="AI52:AM52" si="124">AI51+AI31</f>
        <v>#REF!</v>
      </c>
      <c r="AJ52" s="69" t="e">
        <f t="shared" si="124"/>
        <v>#REF!</v>
      </c>
      <c r="AK52" s="69" t="e">
        <f t="shared" si="124"/>
        <v>#REF!</v>
      </c>
      <c r="AL52" s="69" t="e">
        <f t="shared" si="124"/>
        <v>#REF!</v>
      </c>
      <c r="AM52" s="69" t="e">
        <f t="shared" si="124"/>
        <v>#REF!</v>
      </c>
      <c r="AN52" s="69" t="e">
        <f>AN51+AN31</f>
        <v>#REF!</v>
      </c>
      <c r="AO52" s="69" t="e">
        <f t="shared" ref="AO52:AS52" si="125">AO51+AO31</f>
        <v>#REF!</v>
      </c>
      <c r="AP52" s="69" t="e">
        <f t="shared" si="125"/>
        <v>#REF!</v>
      </c>
      <c r="AQ52" s="69" t="e">
        <f t="shared" si="125"/>
        <v>#REF!</v>
      </c>
      <c r="AR52" s="69" t="e">
        <f t="shared" si="125"/>
        <v>#REF!</v>
      </c>
      <c r="AS52" s="69" t="e">
        <f t="shared" si="125"/>
        <v>#REF!</v>
      </c>
      <c r="AT52" s="69" t="e">
        <f>AT51+AT31</f>
        <v>#REF!</v>
      </c>
      <c r="AU52" s="69" t="e">
        <f t="shared" ref="AU52:AY52" si="126">AU51+AU31</f>
        <v>#REF!</v>
      </c>
      <c r="AV52" s="69" t="e">
        <f t="shared" si="126"/>
        <v>#REF!</v>
      </c>
      <c r="AW52" s="69" t="e">
        <f t="shared" si="126"/>
        <v>#REF!</v>
      </c>
      <c r="AX52" s="69" t="e">
        <f t="shared" si="126"/>
        <v>#REF!</v>
      </c>
      <c r="AY52" s="69" t="e">
        <f t="shared" si="126"/>
        <v>#REF!</v>
      </c>
      <c r="AZ52" s="69" t="e">
        <f>AZ51+AZ31</f>
        <v>#REF!</v>
      </c>
      <c r="BA52" s="69" t="e">
        <f t="shared" ref="BA52:BE52" si="127">BA51+BA31</f>
        <v>#REF!</v>
      </c>
      <c r="BB52" s="69" t="e">
        <f t="shared" si="127"/>
        <v>#REF!</v>
      </c>
      <c r="BC52" s="69" t="e">
        <f t="shared" si="127"/>
        <v>#REF!</v>
      </c>
      <c r="BD52" s="69" t="e">
        <f t="shared" si="127"/>
        <v>#REF!</v>
      </c>
      <c r="BE52" s="69" t="e">
        <f t="shared" si="127"/>
        <v>#REF!</v>
      </c>
      <c r="BF52" s="69" t="e">
        <f>BF51+BF31</f>
        <v>#REF!</v>
      </c>
      <c r="BG52" s="69" t="e">
        <f t="shared" ref="BG52:BK52" si="128">BG51+BG31</f>
        <v>#REF!</v>
      </c>
      <c r="BH52" s="69" t="e">
        <f t="shared" si="128"/>
        <v>#REF!</v>
      </c>
      <c r="BI52" s="69" t="e">
        <f t="shared" si="128"/>
        <v>#REF!</v>
      </c>
      <c r="BJ52" s="69" t="e">
        <f t="shared" si="128"/>
        <v>#REF!</v>
      </c>
      <c r="BK52" s="69" t="e">
        <f t="shared" si="128"/>
        <v>#REF!</v>
      </c>
      <c r="BL52" s="69" t="e">
        <f>BL51+BL31</f>
        <v>#REF!</v>
      </c>
      <c r="BM52" s="69" t="e">
        <f t="shared" ref="BM52:BQ52" si="129">BM51+BM31</f>
        <v>#REF!</v>
      </c>
      <c r="BN52" s="69" t="e">
        <f t="shared" si="129"/>
        <v>#REF!</v>
      </c>
      <c r="BO52" s="69" t="e">
        <f t="shared" si="129"/>
        <v>#REF!</v>
      </c>
      <c r="BP52" s="69" t="e">
        <f t="shared" si="129"/>
        <v>#REF!</v>
      </c>
      <c r="BQ52" s="69" t="e">
        <f t="shared" si="129"/>
        <v>#REF!</v>
      </c>
      <c r="BR52" s="69" t="e">
        <f>BR51+BR31</f>
        <v>#REF!</v>
      </c>
      <c r="BS52" s="69" t="e">
        <f t="shared" ref="BS52:BW52" si="130">BS51+BS31</f>
        <v>#REF!</v>
      </c>
      <c r="BT52" s="69" t="e">
        <f>BT51+BT31</f>
        <v>#REF!</v>
      </c>
      <c r="BU52" s="69" t="e">
        <f t="shared" si="130"/>
        <v>#REF!</v>
      </c>
      <c r="BV52" s="69" t="e">
        <f t="shared" si="130"/>
        <v>#REF!</v>
      </c>
      <c r="BW52" s="69" t="e">
        <f t="shared" si="130"/>
        <v>#REF!</v>
      </c>
    </row>
    <row r="53" spans="2:75">
      <c r="B53" s="6"/>
      <c r="C53" s="166" t="str">
        <f>CONCATENATE("Overhead costs per container at $",SqFtWkCost,IF(Units="U.S."," per square foot per week"," per square meter per week"))</f>
        <v>Overhead costs per container at $0.4 per square foot per week</v>
      </c>
      <c r="D53" s="226" t="e">
        <f>SqFtWkCost*D50</f>
        <v>#REF!</v>
      </c>
      <c r="E53" s="226" t="e">
        <f>SqFtWkCost*E50</f>
        <v>#REF!</v>
      </c>
      <c r="F53" s="226" t="e">
        <f>SqFtWkCost*F50</f>
        <v>#REF!</v>
      </c>
      <c r="G53" s="226" t="e">
        <f t="shared" ref="G53" si="131">SqFtWkCost*G50</f>
        <v>#REF!</v>
      </c>
      <c r="H53" s="226" t="e">
        <f>SqFtWkCost*H50</f>
        <v>#REF!</v>
      </c>
      <c r="I53" s="226" t="e">
        <f t="shared" ref="I53:M53" si="132">SqFtWkCost*I50</f>
        <v>#REF!</v>
      </c>
      <c r="J53" s="67" t="e">
        <f t="shared" si="132"/>
        <v>#REF!</v>
      </c>
      <c r="K53" s="67" t="e">
        <f t="shared" si="132"/>
        <v>#REF!</v>
      </c>
      <c r="L53" s="67" t="e">
        <f t="shared" si="132"/>
        <v>#REF!</v>
      </c>
      <c r="M53" s="67" t="e">
        <f t="shared" si="132"/>
        <v>#REF!</v>
      </c>
      <c r="N53" s="67" t="e">
        <f>SqFtWkCost*N50</f>
        <v>#REF!</v>
      </c>
      <c r="O53" s="67" t="e">
        <f t="shared" ref="O53:S53" si="133">SqFtWkCost*O50</f>
        <v>#REF!</v>
      </c>
      <c r="P53" s="67" t="e">
        <f t="shared" si="133"/>
        <v>#REF!</v>
      </c>
      <c r="Q53" s="67" t="e">
        <f t="shared" si="133"/>
        <v>#REF!</v>
      </c>
      <c r="R53" s="67" t="e">
        <f t="shared" si="133"/>
        <v>#REF!</v>
      </c>
      <c r="S53" s="67" t="e">
        <f t="shared" si="133"/>
        <v>#REF!</v>
      </c>
      <c r="T53" s="67" t="e">
        <f>SqFtWkCost*T50</f>
        <v>#REF!</v>
      </c>
      <c r="U53" s="67" t="e">
        <f t="shared" ref="U53:Y53" si="134">SqFtWkCost*U50</f>
        <v>#REF!</v>
      </c>
      <c r="V53" s="67" t="e">
        <f t="shared" si="134"/>
        <v>#REF!</v>
      </c>
      <c r="W53" s="67" t="e">
        <f t="shared" si="134"/>
        <v>#REF!</v>
      </c>
      <c r="X53" s="67" t="e">
        <f t="shared" si="134"/>
        <v>#REF!</v>
      </c>
      <c r="Y53" s="67" t="e">
        <f t="shared" si="134"/>
        <v>#REF!</v>
      </c>
      <c r="Z53" s="67" t="e">
        <f>SqFtWkCost*Z50</f>
        <v>#REF!</v>
      </c>
      <c r="AA53" s="67" t="e">
        <f t="shared" ref="AA53:AE53" si="135">SqFtWkCost*AA50</f>
        <v>#REF!</v>
      </c>
      <c r="AB53" s="67" t="e">
        <f t="shared" si="135"/>
        <v>#REF!</v>
      </c>
      <c r="AC53" s="67" t="e">
        <f t="shared" si="135"/>
        <v>#REF!</v>
      </c>
      <c r="AD53" s="67" t="e">
        <f t="shared" si="135"/>
        <v>#REF!</v>
      </c>
      <c r="AE53" s="67" t="e">
        <f t="shared" si="135"/>
        <v>#REF!</v>
      </c>
      <c r="AF53" s="67" t="e">
        <f>SqFtWkCost*AF50</f>
        <v>#REF!</v>
      </c>
      <c r="AG53" s="67" t="e">
        <f t="shared" ref="AG53:AK53" si="136">SqFtWkCost*AG50</f>
        <v>#REF!</v>
      </c>
      <c r="AH53" s="67" t="e">
        <f t="shared" si="136"/>
        <v>#REF!</v>
      </c>
      <c r="AI53" s="67" t="e">
        <f t="shared" si="136"/>
        <v>#REF!</v>
      </c>
      <c r="AJ53" s="67" t="e">
        <f t="shared" si="136"/>
        <v>#REF!</v>
      </c>
      <c r="AK53" s="67" t="e">
        <f t="shared" si="136"/>
        <v>#REF!</v>
      </c>
      <c r="AL53" s="67" t="e">
        <f>SqFtWkCost*AL50</f>
        <v>#REF!</v>
      </c>
      <c r="AM53" s="67" t="e">
        <f t="shared" ref="AM53:AQ53" si="137">SqFtWkCost*AM50</f>
        <v>#REF!</v>
      </c>
      <c r="AN53" s="67" t="e">
        <f t="shared" si="137"/>
        <v>#REF!</v>
      </c>
      <c r="AO53" s="67" t="e">
        <f t="shared" si="137"/>
        <v>#REF!</v>
      </c>
      <c r="AP53" s="67" t="e">
        <f t="shared" si="137"/>
        <v>#REF!</v>
      </c>
      <c r="AQ53" s="67" t="e">
        <f t="shared" si="137"/>
        <v>#REF!</v>
      </c>
      <c r="AR53" s="67" t="e">
        <f>SqFtWkCost*AR50</f>
        <v>#REF!</v>
      </c>
      <c r="AS53" s="67" t="e">
        <f t="shared" ref="AS53:AW53" si="138">SqFtWkCost*AS50</f>
        <v>#REF!</v>
      </c>
      <c r="AT53" s="67" t="e">
        <f t="shared" si="138"/>
        <v>#REF!</v>
      </c>
      <c r="AU53" s="67" t="e">
        <f t="shared" si="138"/>
        <v>#REF!</v>
      </c>
      <c r="AV53" s="67" t="e">
        <f t="shared" si="138"/>
        <v>#REF!</v>
      </c>
      <c r="AW53" s="67" t="e">
        <f t="shared" si="138"/>
        <v>#REF!</v>
      </c>
      <c r="AX53" s="67" t="e">
        <f>SqFtWkCost*AX50</f>
        <v>#REF!</v>
      </c>
      <c r="AY53" s="67" t="e">
        <f t="shared" ref="AY53:BC53" si="139">SqFtWkCost*AY50</f>
        <v>#REF!</v>
      </c>
      <c r="AZ53" s="67" t="e">
        <f t="shared" si="139"/>
        <v>#REF!</v>
      </c>
      <c r="BA53" s="67" t="e">
        <f t="shared" si="139"/>
        <v>#REF!</v>
      </c>
      <c r="BB53" s="67" t="e">
        <f t="shared" si="139"/>
        <v>#REF!</v>
      </c>
      <c r="BC53" s="67" t="e">
        <f t="shared" si="139"/>
        <v>#REF!</v>
      </c>
      <c r="BD53" s="67" t="e">
        <f>SqFtWkCost*BD50</f>
        <v>#REF!</v>
      </c>
      <c r="BE53" s="67" t="e">
        <f t="shared" ref="BE53:BI53" si="140">SqFtWkCost*BE50</f>
        <v>#REF!</v>
      </c>
      <c r="BF53" s="67" t="e">
        <f t="shared" si="140"/>
        <v>#REF!</v>
      </c>
      <c r="BG53" s="67" t="e">
        <f t="shared" si="140"/>
        <v>#REF!</v>
      </c>
      <c r="BH53" s="67" t="e">
        <f t="shared" si="140"/>
        <v>#REF!</v>
      </c>
      <c r="BI53" s="67" t="e">
        <f t="shared" si="140"/>
        <v>#REF!</v>
      </c>
      <c r="BJ53" s="67" t="e">
        <f>SqFtWkCost*BJ50</f>
        <v>#REF!</v>
      </c>
      <c r="BK53" s="67" t="e">
        <f t="shared" ref="BK53:BO53" si="141">SqFtWkCost*BK50</f>
        <v>#REF!</v>
      </c>
      <c r="BL53" s="67" t="e">
        <f t="shared" si="141"/>
        <v>#REF!</v>
      </c>
      <c r="BM53" s="67" t="e">
        <f t="shared" si="141"/>
        <v>#REF!</v>
      </c>
      <c r="BN53" s="67" t="e">
        <f t="shared" si="141"/>
        <v>#REF!</v>
      </c>
      <c r="BO53" s="67" t="e">
        <f t="shared" si="141"/>
        <v>#REF!</v>
      </c>
      <c r="BP53" s="67" t="e">
        <f>SqFtWkCost*BP50</f>
        <v>#REF!</v>
      </c>
      <c r="BQ53" s="67" t="e">
        <f t="shared" ref="BQ53:BU53" si="142">SqFtWkCost*BQ50</f>
        <v>#REF!</v>
      </c>
      <c r="BR53" s="67" t="e">
        <f t="shared" si="142"/>
        <v>#REF!</v>
      </c>
      <c r="BS53" s="67" t="e">
        <f t="shared" si="142"/>
        <v>#REF!</v>
      </c>
      <c r="BT53" s="67" t="e">
        <f>SqFtWkCost*BT50</f>
        <v>#REF!</v>
      </c>
      <c r="BU53" s="67" t="e">
        <f t="shared" si="142"/>
        <v>#REF!</v>
      </c>
      <c r="BV53" s="67" t="e">
        <f>SqFtWkCost*BV50</f>
        <v>#REF!</v>
      </c>
      <c r="BW53" s="67" t="e">
        <f t="shared" ref="BW53" si="143">SqFtWkCost*BW50</f>
        <v>#REF!</v>
      </c>
    </row>
    <row r="54" spans="2:75">
      <c r="B54" s="6" t="s">
        <v>1</v>
      </c>
      <c r="C54" s="166" t="s">
        <v>1</v>
      </c>
      <c r="D54" s="226">
        <f t="shared" ref="D54:BO54" si="144">D34</f>
        <v>0</v>
      </c>
      <c r="E54" s="226">
        <f t="shared" si="144"/>
        <v>0</v>
      </c>
      <c r="F54" s="226">
        <f t="shared" si="144"/>
        <v>0</v>
      </c>
      <c r="G54" s="226">
        <f t="shared" si="144"/>
        <v>0</v>
      </c>
      <c r="H54" s="226">
        <f t="shared" si="144"/>
        <v>0</v>
      </c>
      <c r="I54" s="226">
        <f t="shared" si="144"/>
        <v>0</v>
      </c>
      <c r="J54" s="67">
        <f t="shared" si="144"/>
        <v>0</v>
      </c>
      <c r="K54" s="67">
        <f t="shared" si="144"/>
        <v>0</v>
      </c>
      <c r="L54" s="67">
        <f t="shared" si="144"/>
        <v>0</v>
      </c>
      <c r="M54" s="67">
        <f t="shared" si="144"/>
        <v>0</v>
      </c>
      <c r="N54" s="67">
        <f t="shared" si="144"/>
        <v>0</v>
      </c>
      <c r="O54" s="67">
        <f t="shared" si="144"/>
        <v>0</v>
      </c>
      <c r="P54" s="67">
        <f t="shared" si="144"/>
        <v>0</v>
      </c>
      <c r="Q54" s="67">
        <f t="shared" si="144"/>
        <v>0</v>
      </c>
      <c r="R54" s="67">
        <f t="shared" si="144"/>
        <v>0</v>
      </c>
      <c r="S54" s="67">
        <f t="shared" si="144"/>
        <v>0</v>
      </c>
      <c r="T54" s="67">
        <f t="shared" si="144"/>
        <v>0</v>
      </c>
      <c r="U54" s="67">
        <f t="shared" si="144"/>
        <v>0</v>
      </c>
      <c r="V54" s="67">
        <f t="shared" si="144"/>
        <v>0</v>
      </c>
      <c r="W54" s="67">
        <f t="shared" si="144"/>
        <v>0</v>
      </c>
      <c r="X54" s="67">
        <f t="shared" si="144"/>
        <v>0</v>
      </c>
      <c r="Y54" s="67">
        <f t="shared" si="144"/>
        <v>0</v>
      </c>
      <c r="Z54" s="67">
        <f t="shared" si="144"/>
        <v>0</v>
      </c>
      <c r="AA54" s="67">
        <f t="shared" si="144"/>
        <v>0</v>
      </c>
      <c r="AB54" s="67">
        <f t="shared" si="144"/>
        <v>0</v>
      </c>
      <c r="AC54" s="67">
        <f t="shared" si="144"/>
        <v>0</v>
      </c>
      <c r="AD54" s="67">
        <f t="shared" si="144"/>
        <v>0</v>
      </c>
      <c r="AE54" s="67">
        <f t="shared" si="144"/>
        <v>0</v>
      </c>
      <c r="AF54" s="67">
        <f t="shared" si="144"/>
        <v>0</v>
      </c>
      <c r="AG54" s="67">
        <f t="shared" si="144"/>
        <v>0</v>
      </c>
      <c r="AH54" s="67">
        <f t="shared" si="144"/>
        <v>0</v>
      </c>
      <c r="AI54" s="67">
        <f t="shared" si="144"/>
        <v>0</v>
      </c>
      <c r="AJ54" s="67">
        <f t="shared" si="144"/>
        <v>0</v>
      </c>
      <c r="AK54" s="67">
        <f t="shared" si="144"/>
        <v>0</v>
      </c>
      <c r="AL54" s="67">
        <f t="shared" si="144"/>
        <v>0</v>
      </c>
      <c r="AM54" s="67">
        <f t="shared" si="144"/>
        <v>0</v>
      </c>
      <c r="AN54" s="67">
        <f t="shared" si="144"/>
        <v>0</v>
      </c>
      <c r="AO54" s="67">
        <f t="shared" si="144"/>
        <v>0</v>
      </c>
      <c r="AP54" s="67">
        <f t="shared" si="144"/>
        <v>0</v>
      </c>
      <c r="AQ54" s="67">
        <f t="shared" si="144"/>
        <v>0</v>
      </c>
      <c r="AR54" s="67">
        <f t="shared" si="144"/>
        <v>0</v>
      </c>
      <c r="AS54" s="67">
        <f t="shared" si="144"/>
        <v>0</v>
      </c>
      <c r="AT54" s="67">
        <f t="shared" si="144"/>
        <v>0</v>
      </c>
      <c r="AU54" s="67">
        <f t="shared" si="144"/>
        <v>0</v>
      </c>
      <c r="AV54" s="67">
        <f t="shared" si="144"/>
        <v>0</v>
      </c>
      <c r="AW54" s="67">
        <f t="shared" si="144"/>
        <v>0</v>
      </c>
      <c r="AX54" s="67">
        <f t="shared" si="144"/>
        <v>0</v>
      </c>
      <c r="AY54" s="67">
        <f t="shared" si="144"/>
        <v>0</v>
      </c>
      <c r="AZ54" s="67">
        <f t="shared" si="144"/>
        <v>0</v>
      </c>
      <c r="BA54" s="67">
        <f t="shared" si="144"/>
        <v>0</v>
      </c>
      <c r="BB54" s="67">
        <f t="shared" si="144"/>
        <v>0</v>
      </c>
      <c r="BC54" s="67">
        <f t="shared" si="144"/>
        <v>0</v>
      </c>
      <c r="BD54" s="67">
        <f t="shared" si="144"/>
        <v>0</v>
      </c>
      <c r="BE54" s="67">
        <f t="shared" si="144"/>
        <v>0</v>
      </c>
      <c r="BF54" s="67">
        <f t="shared" si="144"/>
        <v>0</v>
      </c>
      <c r="BG54" s="67">
        <f t="shared" si="144"/>
        <v>0</v>
      </c>
      <c r="BH54" s="67">
        <f t="shared" si="144"/>
        <v>0</v>
      </c>
      <c r="BI54" s="67">
        <f t="shared" si="144"/>
        <v>0</v>
      </c>
      <c r="BJ54" s="67">
        <f t="shared" si="144"/>
        <v>0</v>
      </c>
      <c r="BK54" s="67">
        <f t="shared" si="144"/>
        <v>0</v>
      </c>
      <c r="BL54" s="67">
        <f t="shared" si="144"/>
        <v>0</v>
      </c>
      <c r="BM54" s="67">
        <f t="shared" si="144"/>
        <v>0</v>
      </c>
      <c r="BN54" s="67">
        <f t="shared" si="144"/>
        <v>0</v>
      </c>
      <c r="BO54" s="67">
        <f t="shared" si="144"/>
        <v>0</v>
      </c>
      <c r="BP54" s="67">
        <f t="shared" ref="BP54:BW54" si="145">BP34</f>
        <v>0</v>
      </c>
      <c r="BQ54" s="67">
        <f t="shared" si="145"/>
        <v>0</v>
      </c>
      <c r="BR54" s="67">
        <f t="shared" si="145"/>
        <v>0</v>
      </c>
      <c r="BS54" s="67">
        <f t="shared" si="145"/>
        <v>0</v>
      </c>
      <c r="BT54" s="67">
        <f t="shared" si="145"/>
        <v>0</v>
      </c>
      <c r="BU54" s="67">
        <f t="shared" si="145"/>
        <v>0</v>
      </c>
      <c r="BV54" s="67">
        <f t="shared" si="145"/>
        <v>0</v>
      </c>
      <c r="BW54" s="67">
        <f t="shared" si="145"/>
        <v>0</v>
      </c>
    </row>
    <row r="55" spans="2:75">
      <c r="B55" s="6"/>
      <c r="C55" s="166" t="s">
        <v>31</v>
      </c>
      <c r="D55" s="226" t="e">
        <f>D41+D42+D43+D49+D54</f>
        <v>#REF!</v>
      </c>
      <c r="E55" s="226" t="e">
        <f>E41+E42+E43+E49+E54</f>
        <v>#REF!</v>
      </c>
      <c r="F55" s="226" t="e">
        <f t="shared" ref="F55:BQ55" si="146">F41+F42+F43+F49+F54</f>
        <v>#REF!</v>
      </c>
      <c r="G55" s="226" t="e">
        <f t="shared" si="146"/>
        <v>#REF!</v>
      </c>
      <c r="H55" s="226" t="e">
        <f t="shared" si="146"/>
        <v>#REF!</v>
      </c>
      <c r="I55" s="226" t="e">
        <f t="shared" si="146"/>
        <v>#REF!</v>
      </c>
      <c r="J55" s="67" t="e">
        <f t="shared" si="146"/>
        <v>#REF!</v>
      </c>
      <c r="K55" s="67" t="e">
        <f t="shared" si="146"/>
        <v>#REF!</v>
      </c>
      <c r="L55" s="67" t="e">
        <f t="shared" si="146"/>
        <v>#REF!</v>
      </c>
      <c r="M55" s="67" t="e">
        <f t="shared" si="146"/>
        <v>#REF!</v>
      </c>
      <c r="N55" s="67" t="e">
        <f t="shared" si="146"/>
        <v>#REF!</v>
      </c>
      <c r="O55" s="67" t="e">
        <f t="shared" si="146"/>
        <v>#REF!</v>
      </c>
      <c r="P55" s="67" t="e">
        <f t="shared" si="146"/>
        <v>#REF!</v>
      </c>
      <c r="Q55" s="67" t="e">
        <f t="shared" si="146"/>
        <v>#REF!</v>
      </c>
      <c r="R55" s="67" t="e">
        <f t="shared" si="146"/>
        <v>#REF!</v>
      </c>
      <c r="S55" s="67" t="e">
        <f t="shared" si="146"/>
        <v>#REF!</v>
      </c>
      <c r="T55" s="67" t="e">
        <f t="shared" si="146"/>
        <v>#REF!</v>
      </c>
      <c r="U55" s="67" t="e">
        <f t="shared" si="146"/>
        <v>#REF!</v>
      </c>
      <c r="V55" s="67" t="e">
        <f t="shared" si="146"/>
        <v>#REF!</v>
      </c>
      <c r="W55" s="67" t="e">
        <f t="shared" si="146"/>
        <v>#REF!</v>
      </c>
      <c r="X55" s="67" t="e">
        <f t="shared" si="146"/>
        <v>#REF!</v>
      </c>
      <c r="Y55" s="67" t="e">
        <f t="shared" si="146"/>
        <v>#REF!</v>
      </c>
      <c r="Z55" s="67" t="e">
        <f t="shared" si="146"/>
        <v>#REF!</v>
      </c>
      <c r="AA55" s="67" t="e">
        <f t="shared" si="146"/>
        <v>#REF!</v>
      </c>
      <c r="AB55" s="67" t="e">
        <f t="shared" si="146"/>
        <v>#REF!</v>
      </c>
      <c r="AC55" s="67" t="e">
        <f t="shared" si="146"/>
        <v>#REF!</v>
      </c>
      <c r="AD55" s="67" t="e">
        <f t="shared" si="146"/>
        <v>#REF!</v>
      </c>
      <c r="AE55" s="67" t="e">
        <f t="shared" si="146"/>
        <v>#REF!</v>
      </c>
      <c r="AF55" s="67" t="e">
        <f t="shared" si="146"/>
        <v>#REF!</v>
      </c>
      <c r="AG55" s="67" t="e">
        <f t="shared" si="146"/>
        <v>#REF!</v>
      </c>
      <c r="AH55" s="67" t="e">
        <f t="shared" si="146"/>
        <v>#REF!</v>
      </c>
      <c r="AI55" s="67" t="e">
        <f t="shared" si="146"/>
        <v>#REF!</v>
      </c>
      <c r="AJ55" s="67" t="e">
        <f t="shared" si="146"/>
        <v>#REF!</v>
      </c>
      <c r="AK55" s="67" t="e">
        <f t="shared" si="146"/>
        <v>#REF!</v>
      </c>
      <c r="AL55" s="67" t="e">
        <f t="shared" si="146"/>
        <v>#REF!</v>
      </c>
      <c r="AM55" s="67" t="e">
        <f t="shared" si="146"/>
        <v>#REF!</v>
      </c>
      <c r="AN55" s="67" t="e">
        <f t="shared" si="146"/>
        <v>#REF!</v>
      </c>
      <c r="AO55" s="67" t="e">
        <f t="shared" si="146"/>
        <v>#REF!</v>
      </c>
      <c r="AP55" s="67" t="e">
        <f t="shared" si="146"/>
        <v>#REF!</v>
      </c>
      <c r="AQ55" s="67" t="e">
        <f t="shared" si="146"/>
        <v>#REF!</v>
      </c>
      <c r="AR55" s="67" t="e">
        <f t="shared" si="146"/>
        <v>#REF!</v>
      </c>
      <c r="AS55" s="67" t="e">
        <f t="shared" si="146"/>
        <v>#REF!</v>
      </c>
      <c r="AT55" s="67" t="e">
        <f t="shared" si="146"/>
        <v>#REF!</v>
      </c>
      <c r="AU55" s="67" t="e">
        <f t="shared" si="146"/>
        <v>#REF!</v>
      </c>
      <c r="AV55" s="67" t="e">
        <f t="shared" si="146"/>
        <v>#REF!</v>
      </c>
      <c r="AW55" s="67" t="e">
        <f t="shared" si="146"/>
        <v>#REF!</v>
      </c>
      <c r="AX55" s="67" t="e">
        <f t="shared" si="146"/>
        <v>#REF!</v>
      </c>
      <c r="AY55" s="67" t="e">
        <f t="shared" si="146"/>
        <v>#REF!</v>
      </c>
      <c r="AZ55" s="67" t="e">
        <f t="shared" si="146"/>
        <v>#REF!</v>
      </c>
      <c r="BA55" s="67" t="e">
        <f t="shared" si="146"/>
        <v>#REF!</v>
      </c>
      <c r="BB55" s="67" t="e">
        <f t="shared" si="146"/>
        <v>#REF!</v>
      </c>
      <c r="BC55" s="67" t="e">
        <f t="shared" si="146"/>
        <v>#REF!</v>
      </c>
      <c r="BD55" s="67" t="e">
        <f t="shared" si="146"/>
        <v>#REF!</v>
      </c>
      <c r="BE55" s="67" t="e">
        <f t="shared" si="146"/>
        <v>#REF!</v>
      </c>
      <c r="BF55" s="67" t="e">
        <f t="shared" si="146"/>
        <v>#REF!</v>
      </c>
      <c r="BG55" s="67" t="e">
        <f t="shared" si="146"/>
        <v>#REF!</v>
      </c>
      <c r="BH55" s="67" t="e">
        <f t="shared" si="146"/>
        <v>#REF!</v>
      </c>
      <c r="BI55" s="67" t="e">
        <f t="shared" si="146"/>
        <v>#REF!</v>
      </c>
      <c r="BJ55" s="67" t="e">
        <f t="shared" si="146"/>
        <v>#REF!</v>
      </c>
      <c r="BK55" s="67" t="e">
        <f t="shared" si="146"/>
        <v>#REF!</v>
      </c>
      <c r="BL55" s="67" t="e">
        <f t="shared" si="146"/>
        <v>#REF!</v>
      </c>
      <c r="BM55" s="67" t="e">
        <f t="shared" si="146"/>
        <v>#REF!</v>
      </c>
      <c r="BN55" s="67" t="e">
        <f t="shared" si="146"/>
        <v>#REF!</v>
      </c>
      <c r="BO55" s="67" t="e">
        <f t="shared" si="146"/>
        <v>#REF!</v>
      </c>
      <c r="BP55" s="67" t="e">
        <f t="shared" si="146"/>
        <v>#REF!</v>
      </c>
      <c r="BQ55" s="67" t="e">
        <f t="shared" si="146"/>
        <v>#REF!</v>
      </c>
      <c r="BR55" s="67" t="e">
        <f t="shared" ref="BR55:BW55" si="147">BR41+BR42+BR43+BR49+BR54</f>
        <v>#REF!</v>
      </c>
      <c r="BS55" s="67" t="e">
        <f t="shared" si="147"/>
        <v>#REF!</v>
      </c>
      <c r="BT55" s="67" t="e">
        <f t="shared" si="147"/>
        <v>#REF!</v>
      </c>
      <c r="BU55" s="67" t="e">
        <f t="shared" si="147"/>
        <v>#REF!</v>
      </c>
      <c r="BV55" s="67" t="e">
        <f t="shared" si="147"/>
        <v>#REF!</v>
      </c>
      <c r="BW55" s="67" t="e">
        <f t="shared" si="147"/>
        <v>#REF!</v>
      </c>
    </row>
    <row r="56" spans="2:75">
      <c r="B56" s="6"/>
      <c r="C56" s="166" t="s">
        <v>9</v>
      </c>
      <c r="D56" s="226" t="e">
        <f t="shared" ref="D56:G56" si="148">D53+D55</f>
        <v>#REF!</v>
      </c>
      <c r="E56" s="226" t="e">
        <f>E53+E55</f>
        <v>#REF!</v>
      </c>
      <c r="F56" s="226" t="e">
        <f t="shared" si="148"/>
        <v>#REF!</v>
      </c>
      <c r="G56" s="226" t="e">
        <f t="shared" si="148"/>
        <v>#REF!</v>
      </c>
      <c r="H56" s="226" t="e">
        <f>H53+H55</f>
        <v>#REF!</v>
      </c>
      <c r="I56" s="226" t="e">
        <f t="shared" ref="I56:M56" si="149">I53+I55</f>
        <v>#REF!</v>
      </c>
      <c r="J56" s="67" t="e">
        <f t="shared" si="149"/>
        <v>#REF!</v>
      </c>
      <c r="K56" s="67" t="e">
        <f t="shared" si="149"/>
        <v>#REF!</v>
      </c>
      <c r="L56" s="67" t="e">
        <f t="shared" si="149"/>
        <v>#REF!</v>
      </c>
      <c r="M56" s="67" t="e">
        <f t="shared" si="149"/>
        <v>#REF!</v>
      </c>
      <c r="N56" s="67" t="e">
        <f>N53+N55</f>
        <v>#REF!</v>
      </c>
      <c r="O56" s="67" t="e">
        <f t="shared" ref="O56:S56" si="150">O53+O55</f>
        <v>#REF!</v>
      </c>
      <c r="P56" s="67" t="e">
        <f t="shared" si="150"/>
        <v>#REF!</v>
      </c>
      <c r="Q56" s="67" t="e">
        <f t="shared" si="150"/>
        <v>#REF!</v>
      </c>
      <c r="R56" s="67" t="e">
        <f t="shared" si="150"/>
        <v>#REF!</v>
      </c>
      <c r="S56" s="67" t="e">
        <f t="shared" si="150"/>
        <v>#REF!</v>
      </c>
      <c r="T56" s="67" t="e">
        <f>T53+T55</f>
        <v>#REF!</v>
      </c>
      <c r="U56" s="67" t="e">
        <f t="shared" ref="U56:Y56" si="151">U53+U55</f>
        <v>#REF!</v>
      </c>
      <c r="V56" s="67" t="e">
        <f t="shared" si="151"/>
        <v>#REF!</v>
      </c>
      <c r="W56" s="67" t="e">
        <f t="shared" si="151"/>
        <v>#REF!</v>
      </c>
      <c r="X56" s="67" t="e">
        <f t="shared" si="151"/>
        <v>#REF!</v>
      </c>
      <c r="Y56" s="67" t="e">
        <f t="shared" si="151"/>
        <v>#REF!</v>
      </c>
      <c r="Z56" s="67" t="e">
        <f>Z53+Z55</f>
        <v>#REF!</v>
      </c>
      <c r="AA56" s="67" t="e">
        <f t="shared" ref="AA56:AE56" si="152">AA53+AA55</f>
        <v>#REF!</v>
      </c>
      <c r="AB56" s="67" t="e">
        <f t="shared" si="152"/>
        <v>#REF!</v>
      </c>
      <c r="AC56" s="67" t="e">
        <f t="shared" si="152"/>
        <v>#REF!</v>
      </c>
      <c r="AD56" s="67" t="e">
        <f t="shared" si="152"/>
        <v>#REF!</v>
      </c>
      <c r="AE56" s="67" t="e">
        <f t="shared" si="152"/>
        <v>#REF!</v>
      </c>
      <c r="AF56" s="67" t="e">
        <f>AF53+AF55</f>
        <v>#REF!</v>
      </c>
      <c r="AG56" s="67" t="e">
        <f t="shared" ref="AG56:AK56" si="153">AG53+AG55</f>
        <v>#REF!</v>
      </c>
      <c r="AH56" s="67" t="e">
        <f t="shared" si="153"/>
        <v>#REF!</v>
      </c>
      <c r="AI56" s="67" t="e">
        <f t="shared" si="153"/>
        <v>#REF!</v>
      </c>
      <c r="AJ56" s="67" t="e">
        <f t="shared" si="153"/>
        <v>#REF!</v>
      </c>
      <c r="AK56" s="67" t="e">
        <f t="shared" si="153"/>
        <v>#REF!</v>
      </c>
      <c r="AL56" s="67" t="e">
        <f>AL53+AL55</f>
        <v>#REF!</v>
      </c>
      <c r="AM56" s="67" t="e">
        <f t="shared" ref="AM56:AQ56" si="154">AM53+AM55</f>
        <v>#REF!</v>
      </c>
      <c r="AN56" s="67" t="e">
        <f t="shared" si="154"/>
        <v>#REF!</v>
      </c>
      <c r="AO56" s="67" t="e">
        <f t="shared" si="154"/>
        <v>#REF!</v>
      </c>
      <c r="AP56" s="67" t="e">
        <f t="shared" si="154"/>
        <v>#REF!</v>
      </c>
      <c r="AQ56" s="67" t="e">
        <f t="shared" si="154"/>
        <v>#REF!</v>
      </c>
      <c r="AR56" s="67" t="e">
        <f>AR53+AR55</f>
        <v>#REF!</v>
      </c>
      <c r="AS56" s="67" t="e">
        <f t="shared" ref="AS56:AW56" si="155">AS53+AS55</f>
        <v>#REF!</v>
      </c>
      <c r="AT56" s="67" t="e">
        <f t="shared" si="155"/>
        <v>#REF!</v>
      </c>
      <c r="AU56" s="67" t="e">
        <f t="shared" si="155"/>
        <v>#REF!</v>
      </c>
      <c r="AV56" s="67" t="e">
        <f t="shared" si="155"/>
        <v>#REF!</v>
      </c>
      <c r="AW56" s="67" t="e">
        <f t="shared" si="155"/>
        <v>#REF!</v>
      </c>
      <c r="AX56" s="67" t="e">
        <f>AX53+AX55</f>
        <v>#REF!</v>
      </c>
      <c r="AY56" s="67" t="e">
        <f t="shared" ref="AY56:BC56" si="156">AY53+AY55</f>
        <v>#REF!</v>
      </c>
      <c r="AZ56" s="67" t="e">
        <f t="shared" si="156"/>
        <v>#REF!</v>
      </c>
      <c r="BA56" s="67" t="e">
        <f t="shared" si="156"/>
        <v>#REF!</v>
      </c>
      <c r="BB56" s="67" t="e">
        <f t="shared" si="156"/>
        <v>#REF!</v>
      </c>
      <c r="BC56" s="67" t="e">
        <f t="shared" si="156"/>
        <v>#REF!</v>
      </c>
      <c r="BD56" s="67" t="e">
        <f>BD53+BD55</f>
        <v>#REF!</v>
      </c>
      <c r="BE56" s="67" t="e">
        <f t="shared" ref="BE56:BI56" si="157">BE53+BE55</f>
        <v>#REF!</v>
      </c>
      <c r="BF56" s="67" t="e">
        <f t="shared" si="157"/>
        <v>#REF!</v>
      </c>
      <c r="BG56" s="67" t="e">
        <f t="shared" si="157"/>
        <v>#REF!</v>
      </c>
      <c r="BH56" s="67" t="e">
        <f t="shared" si="157"/>
        <v>#REF!</v>
      </c>
      <c r="BI56" s="67" t="e">
        <f t="shared" si="157"/>
        <v>#REF!</v>
      </c>
      <c r="BJ56" s="67" t="e">
        <f>BJ53+BJ55</f>
        <v>#REF!</v>
      </c>
      <c r="BK56" s="67" t="e">
        <f t="shared" ref="BK56:BO56" si="158">BK53+BK55</f>
        <v>#REF!</v>
      </c>
      <c r="BL56" s="67" t="e">
        <f t="shared" si="158"/>
        <v>#REF!</v>
      </c>
      <c r="BM56" s="67" t="e">
        <f t="shared" si="158"/>
        <v>#REF!</v>
      </c>
      <c r="BN56" s="67" t="e">
        <f t="shared" si="158"/>
        <v>#REF!</v>
      </c>
      <c r="BO56" s="67" t="e">
        <f t="shared" si="158"/>
        <v>#REF!</v>
      </c>
      <c r="BP56" s="67" t="e">
        <f>BP53+BP55</f>
        <v>#REF!</v>
      </c>
      <c r="BQ56" s="67" t="e">
        <f t="shared" ref="BQ56:BU56" si="159">BQ53+BQ55</f>
        <v>#REF!</v>
      </c>
      <c r="BR56" s="67" t="e">
        <f t="shared" si="159"/>
        <v>#REF!</v>
      </c>
      <c r="BS56" s="67" t="e">
        <f t="shared" si="159"/>
        <v>#REF!</v>
      </c>
      <c r="BT56" s="67" t="e">
        <f>BT53+BT55</f>
        <v>#REF!</v>
      </c>
      <c r="BU56" s="67" t="e">
        <f t="shared" si="159"/>
        <v>#REF!</v>
      </c>
      <c r="BV56" s="67" t="e">
        <f>BV53+BV55</f>
        <v>#REF!</v>
      </c>
      <c r="BW56" s="67" t="e">
        <f t="shared" ref="BW56" si="160">BW53+BW55</f>
        <v>#REF!</v>
      </c>
    </row>
    <row r="57" spans="2:75">
      <c r="B57" s="6"/>
      <c r="C57" s="166" t="s">
        <v>27</v>
      </c>
      <c r="D57" s="226" t="e">
        <f t="shared" ref="D57:BO57" si="161">D36*(D56-D54-D48)</f>
        <v>#REF!</v>
      </c>
      <c r="E57" s="226" t="e">
        <f>E36*(E56-E54-E48)</f>
        <v>#REF!</v>
      </c>
      <c r="F57" s="226" t="e">
        <f t="shared" si="161"/>
        <v>#REF!</v>
      </c>
      <c r="G57" s="226" t="e">
        <f t="shared" si="161"/>
        <v>#REF!</v>
      </c>
      <c r="H57" s="226" t="e">
        <f t="shared" si="161"/>
        <v>#REF!</v>
      </c>
      <c r="I57" s="226" t="e">
        <f t="shared" si="161"/>
        <v>#REF!</v>
      </c>
      <c r="J57" s="68" t="e">
        <f t="shared" si="161"/>
        <v>#REF!</v>
      </c>
      <c r="K57" s="68" t="e">
        <f t="shared" si="161"/>
        <v>#REF!</v>
      </c>
      <c r="L57" s="68" t="e">
        <f t="shared" si="161"/>
        <v>#REF!</v>
      </c>
      <c r="M57" s="68" t="e">
        <f t="shared" si="161"/>
        <v>#REF!</v>
      </c>
      <c r="N57" s="68" t="e">
        <f t="shared" si="161"/>
        <v>#REF!</v>
      </c>
      <c r="O57" s="68" t="e">
        <f t="shared" si="161"/>
        <v>#REF!</v>
      </c>
      <c r="P57" s="68" t="e">
        <f t="shared" si="161"/>
        <v>#REF!</v>
      </c>
      <c r="Q57" s="68" t="e">
        <f t="shared" si="161"/>
        <v>#REF!</v>
      </c>
      <c r="R57" s="68" t="e">
        <f t="shared" si="161"/>
        <v>#REF!</v>
      </c>
      <c r="S57" s="68" t="e">
        <f t="shared" si="161"/>
        <v>#REF!</v>
      </c>
      <c r="T57" s="68" t="e">
        <f t="shared" si="161"/>
        <v>#REF!</v>
      </c>
      <c r="U57" s="68" t="e">
        <f t="shared" si="161"/>
        <v>#REF!</v>
      </c>
      <c r="V57" s="68" t="e">
        <f t="shared" si="161"/>
        <v>#REF!</v>
      </c>
      <c r="W57" s="68" t="e">
        <f t="shared" si="161"/>
        <v>#REF!</v>
      </c>
      <c r="X57" s="68" t="e">
        <f t="shared" si="161"/>
        <v>#REF!</v>
      </c>
      <c r="Y57" s="68" t="e">
        <f t="shared" si="161"/>
        <v>#REF!</v>
      </c>
      <c r="Z57" s="68" t="e">
        <f t="shared" si="161"/>
        <v>#REF!</v>
      </c>
      <c r="AA57" s="68" t="e">
        <f t="shared" si="161"/>
        <v>#REF!</v>
      </c>
      <c r="AB57" s="68" t="e">
        <f t="shared" si="161"/>
        <v>#REF!</v>
      </c>
      <c r="AC57" s="68" t="e">
        <f t="shared" si="161"/>
        <v>#REF!</v>
      </c>
      <c r="AD57" s="68" t="e">
        <f t="shared" si="161"/>
        <v>#REF!</v>
      </c>
      <c r="AE57" s="68" t="e">
        <f t="shared" si="161"/>
        <v>#REF!</v>
      </c>
      <c r="AF57" s="68" t="e">
        <f t="shared" si="161"/>
        <v>#REF!</v>
      </c>
      <c r="AG57" s="68" t="e">
        <f t="shared" si="161"/>
        <v>#REF!</v>
      </c>
      <c r="AH57" s="68" t="e">
        <f t="shared" si="161"/>
        <v>#REF!</v>
      </c>
      <c r="AI57" s="68" t="e">
        <f t="shared" si="161"/>
        <v>#REF!</v>
      </c>
      <c r="AJ57" s="68" t="e">
        <f t="shared" si="161"/>
        <v>#REF!</v>
      </c>
      <c r="AK57" s="68" t="e">
        <f t="shared" si="161"/>
        <v>#REF!</v>
      </c>
      <c r="AL57" s="68" t="e">
        <f t="shared" si="161"/>
        <v>#REF!</v>
      </c>
      <c r="AM57" s="68" t="e">
        <f t="shared" si="161"/>
        <v>#REF!</v>
      </c>
      <c r="AN57" s="68" t="e">
        <f t="shared" si="161"/>
        <v>#REF!</v>
      </c>
      <c r="AO57" s="68" t="e">
        <f t="shared" si="161"/>
        <v>#REF!</v>
      </c>
      <c r="AP57" s="68" t="e">
        <f t="shared" si="161"/>
        <v>#REF!</v>
      </c>
      <c r="AQ57" s="68" t="e">
        <f t="shared" si="161"/>
        <v>#REF!</v>
      </c>
      <c r="AR57" s="68" t="e">
        <f t="shared" si="161"/>
        <v>#REF!</v>
      </c>
      <c r="AS57" s="68" t="e">
        <f t="shared" si="161"/>
        <v>#REF!</v>
      </c>
      <c r="AT57" s="68" t="e">
        <f t="shared" si="161"/>
        <v>#REF!</v>
      </c>
      <c r="AU57" s="68" t="e">
        <f t="shared" si="161"/>
        <v>#REF!</v>
      </c>
      <c r="AV57" s="68" t="e">
        <f t="shared" si="161"/>
        <v>#REF!</v>
      </c>
      <c r="AW57" s="68" t="e">
        <f t="shared" si="161"/>
        <v>#REF!</v>
      </c>
      <c r="AX57" s="68" t="e">
        <f t="shared" si="161"/>
        <v>#REF!</v>
      </c>
      <c r="AY57" s="68" t="e">
        <f t="shared" si="161"/>
        <v>#REF!</v>
      </c>
      <c r="AZ57" s="68" t="e">
        <f t="shared" si="161"/>
        <v>#REF!</v>
      </c>
      <c r="BA57" s="68" t="e">
        <f t="shared" si="161"/>
        <v>#REF!</v>
      </c>
      <c r="BB57" s="68" t="e">
        <f t="shared" si="161"/>
        <v>#REF!</v>
      </c>
      <c r="BC57" s="68" t="e">
        <f t="shared" si="161"/>
        <v>#REF!</v>
      </c>
      <c r="BD57" s="68" t="e">
        <f t="shared" si="161"/>
        <v>#REF!</v>
      </c>
      <c r="BE57" s="68" t="e">
        <f t="shared" si="161"/>
        <v>#REF!</v>
      </c>
      <c r="BF57" s="68" t="e">
        <f t="shared" si="161"/>
        <v>#REF!</v>
      </c>
      <c r="BG57" s="68" t="e">
        <f t="shared" si="161"/>
        <v>#REF!</v>
      </c>
      <c r="BH57" s="68" t="e">
        <f t="shared" si="161"/>
        <v>#REF!</v>
      </c>
      <c r="BI57" s="68" t="e">
        <f t="shared" si="161"/>
        <v>#REF!</v>
      </c>
      <c r="BJ57" s="68" t="e">
        <f t="shared" si="161"/>
        <v>#REF!</v>
      </c>
      <c r="BK57" s="68" t="e">
        <f t="shared" si="161"/>
        <v>#REF!</v>
      </c>
      <c r="BL57" s="68" t="e">
        <f t="shared" si="161"/>
        <v>#REF!</v>
      </c>
      <c r="BM57" s="68" t="e">
        <f t="shared" si="161"/>
        <v>#REF!</v>
      </c>
      <c r="BN57" s="68" t="e">
        <f t="shared" si="161"/>
        <v>#REF!</v>
      </c>
      <c r="BO57" s="68" t="e">
        <f t="shared" si="161"/>
        <v>#REF!</v>
      </c>
      <c r="BP57" s="68" t="e">
        <f t="shared" ref="BP57:BW57" si="162">BP36*(BP56-BP54-BP48)</f>
        <v>#REF!</v>
      </c>
      <c r="BQ57" s="68" t="e">
        <f t="shared" si="162"/>
        <v>#REF!</v>
      </c>
      <c r="BR57" s="68" t="e">
        <f t="shared" si="162"/>
        <v>#REF!</v>
      </c>
      <c r="BS57" s="68" t="e">
        <f t="shared" si="162"/>
        <v>#REF!</v>
      </c>
      <c r="BT57" s="68" t="e">
        <f t="shared" si="162"/>
        <v>#REF!</v>
      </c>
      <c r="BU57" s="68" t="e">
        <f t="shared" si="162"/>
        <v>#REF!</v>
      </c>
      <c r="BV57" s="68" t="e">
        <f t="shared" si="162"/>
        <v>#REF!</v>
      </c>
      <c r="BW57" s="68" t="e">
        <f t="shared" si="162"/>
        <v>#REF!</v>
      </c>
    </row>
    <row r="58" spans="2:75">
      <c r="B58" s="6"/>
      <c r="C58" s="166" t="s">
        <v>26</v>
      </c>
      <c r="D58" s="226" t="e">
        <f t="shared" ref="D58:BO58" si="163">D37*(D56)</f>
        <v>#REF!</v>
      </c>
      <c r="E58" s="226" t="e">
        <f t="shared" si="163"/>
        <v>#REF!</v>
      </c>
      <c r="F58" s="226" t="e">
        <f t="shared" si="163"/>
        <v>#REF!</v>
      </c>
      <c r="G58" s="226" t="e">
        <f t="shared" si="163"/>
        <v>#REF!</v>
      </c>
      <c r="H58" s="226" t="e">
        <f t="shared" si="163"/>
        <v>#REF!</v>
      </c>
      <c r="I58" s="226" t="e">
        <f t="shared" si="163"/>
        <v>#REF!</v>
      </c>
      <c r="J58" s="68" t="e">
        <f t="shared" si="163"/>
        <v>#REF!</v>
      </c>
      <c r="K58" s="68" t="e">
        <f t="shared" si="163"/>
        <v>#REF!</v>
      </c>
      <c r="L58" s="68" t="e">
        <f t="shared" si="163"/>
        <v>#REF!</v>
      </c>
      <c r="M58" s="68" t="e">
        <f t="shared" si="163"/>
        <v>#REF!</v>
      </c>
      <c r="N58" s="68" t="e">
        <f t="shared" si="163"/>
        <v>#REF!</v>
      </c>
      <c r="O58" s="68" t="e">
        <f t="shared" si="163"/>
        <v>#REF!</v>
      </c>
      <c r="P58" s="68" t="e">
        <f t="shared" si="163"/>
        <v>#REF!</v>
      </c>
      <c r="Q58" s="68" t="e">
        <f t="shared" si="163"/>
        <v>#REF!</v>
      </c>
      <c r="R58" s="68" t="e">
        <f t="shared" si="163"/>
        <v>#REF!</v>
      </c>
      <c r="S58" s="68" t="e">
        <f t="shared" si="163"/>
        <v>#REF!</v>
      </c>
      <c r="T58" s="68" t="e">
        <f t="shared" si="163"/>
        <v>#REF!</v>
      </c>
      <c r="U58" s="68" t="e">
        <f t="shared" si="163"/>
        <v>#REF!</v>
      </c>
      <c r="V58" s="68" t="e">
        <f t="shared" si="163"/>
        <v>#REF!</v>
      </c>
      <c r="W58" s="68" t="e">
        <f t="shared" si="163"/>
        <v>#REF!</v>
      </c>
      <c r="X58" s="68" t="e">
        <f t="shared" si="163"/>
        <v>#REF!</v>
      </c>
      <c r="Y58" s="68" t="e">
        <f t="shared" si="163"/>
        <v>#REF!</v>
      </c>
      <c r="Z58" s="68" t="e">
        <f t="shared" si="163"/>
        <v>#REF!</v>
      </c>
      <c r="AA58" s="68" t="e">
        <f t="shared" si="163"/>
        <v>#REF!</v>
      </c>
      <c r="AB58" s="68" t="e">
        <f t="shared" si="163"/>
        <v>#REF!</v>
      </c>
      <c r="AC58" s="68" t="e">
        <f t="shared" si="163"/>
        <v>#REF!</v>
      </c>
      <c r="AD58" s="68" t="e">
        <f t="shared" si="163"/>
        <v>#REF!</v>
      </c>
      <c r="AE58" s="68" t="e">
        <f t="shared" si="163"/>
        <v>#REF!</v>
      </c>
      <c r="AF58" s="68" t="e">
        <f t="shared" si="163"/>
        <v>#REF!</v>
      </c>
      <c r="AG58" s="68" t="e">
        <f t="shared" si="163"/>
        <v>#REF!</v>
      </c>
      <c r="AH58" s="68" t="e">
        <f t="shared" si="163"/>
        <v>#REF!</v>
      </c>
      <c r="AI58" s="68" t="e">
        <f t="shared" si="163"/>
        <v>#REF!</v>
      </c>
      <c r="AJ58" s="68" t="e">
        <f t="shared" si="163"/>
        <v>#REF!</v>
      </c>
      <c r="AK58" s="68" t="e">
        <f t="shared" si="163"/>
        <v>#REF!</v>
      </c>
      <c r="AL58" s="68" t="e">
        <f t="shared" si="163"/>
        <v>#REF!</v>
      </c>
      <c r="AM58" s="68" t="e">
        <f t="shared" si="163"/>
        <v>#REF!</v>
      </c>
      <c r="AN58" s="68" t="e">
        <f t="shared" si="163"/>
        <v>#REF!</v>
      </c>
      <c r="AO58" s="68" t="e">
        <f t="shared" si="163"/>
        <v>#REF!</v>
      </c>
      <c r="AP58" s="68" t="e">
        <f t="shared" si="163"/>
        <v>#REF!</v>
      </c>
      <c r="AQ58" s="68" t="e">
        <f t="shared" si="163"/>
        <v>#REF!</v>
      </c>
      <c r="AR58" s="68" t="e">
        <f t="shared" si="163"/>
        <v>#REF!</v>
      </c>
      <c r="AS58" s="68" t="e">
        <f t="shared" si="163"/>
        <v>#REF!</v>
      </c>
      <c r="AT58" s="68" t="e">
        <f t="shared" si="163"/>
        <v>#REF!</v>
      </c>
      <c r="AU58" s="68" t="e">
        <f t="shared" si="163"/>
        <v>#REF!</v>
      </c>
      <c r="AV58" s="68" t="e">
        <f t="shared" si="163"/>
        <v>#REF!</v>
      </c>
      <c r="AW58" s="68" t="e">
        <f t="shared" si="163"/>
        <v>#REF!</v>
      </c>
      <c r="AX58" s="68" t="e">
        <f t="shared" si="163"/>
        <v>#REF!</v>
      </c>
      <c r="AY58" s="68" t="e">
        <f t="shared" si="163"/>
        <v>#REF!</v>
      </c>
      <c r="AZ58" s="68" t="e">
        <f t="shared" si="163"/>
        <v>#REF!</v>
      </c>
      <c r="BA58" s="68" t="e">
        <f t="shared" si="163"/>
        <v>#REF!</v>
      </c>
      <c r="BB58" s="68" t="e">
        <f t="shared" si="163"/>
        <v>#REF!</v>
      </c>
      <c r="BC58" s="68" t="e">
        <f t="shared" si="163"/>
        <v>#REF!</v>
      </c>
      <c r="BD58" s="68" t="e">
        <f t="shared" si="163"/>
        <v>#REF!</v>
      </c>
      <c r="BE58" s="68" t="e">
        <f t="shared" si="163"/>
        <v>#REF!</v>
      </c>
      <c r="BF58" s="68" t="e">
        <f t="shared" si="163"/>
        <v>#REF!</v>
      </c>
      <c r="BG58" s="68" t="e">
        <f t="shared" si="163"/>
        <v>#REF!</v>
      </c>
      <c r="BH58" s="68" t="e">
        <f t="shared" si="163"/>
        <v>#REF!</v>
      </c>
      <c r="BI58" s="68" t="e">
        <f t="shared" si="163"/>
        <v>#REF!</v>
      </c>
      <c r="BJ58" s="68" t="e">
        <f t="shared" si="163"/>
        <v>#REF!</v>
      </c>
      <c r="BK58" s="68" t="e">
        <f t="shared" si="163"/>
        <v>#REF!</v>
      </c>
      <c r="BL58" s="68" t="e">
        <f t="shared" si="163"/>
        <v>#REF!</v>
      </c>
      <c r="BM58" s="68" t="e">
        <f t="shared" si="163"/>
        <v>#REF!</v>
      </c>
      <c r="BN58" s="68" t="e">
        <f t="shared" si="163"/>
        <v>#REF!</v>
      </c>
      <c r="BO58" s="68" t="e">
        <f t="shared" si="163"/>
        <v>#REF!</v>
      </c>
      <c r="BP58" s="68" t="e">
        <f t="shared" ref="BP58:BW58" si="164">BP37*(BP56)</f>
        <v>#REF!</v>
      </c>
      <c r="BQ58" s="68" t="e">
        <f t="shared" si="164"/>
        <v>#REF!</v>
      </c>
      <c r="BR58" s="68" t="e">
        <f t="shared" si="164"/>
        <v>#REF!</v>
      </c>
      <c r="BS58" s="68" t="e">
        <f t="shared" si="164"/>
        <v>#REF!</v>
      </c>
      <c r="BT58" s="68" t="e">
        <f t="shared" si="164"/>
        <v>#REF!</v>
      </c>
      <c r="BU58" s="68" t="e">
        <f t="shared" si="164"/>
        <v>#REF!</v>
      </c>
      <c r="BV58" s="68" t="e">
        <f t="shared" si="164"/>
        <v>#REF!</v>
      </c>
      <c r="BW58" s="68" t="e">
        <f t="shared" si="164"/>
        <v>#REF!</v>
      </c>
    </row>
    <row r="59" spans="2:75">
      <c r="B59" s="6"/>
      <c r="C59" s="166" t="s">
        <v>25</v>
      </c>
      <c r="D59" s="226" t="e">
        <f t="shared" ref="D59:BO59" si="165">D57+D58</f>
        <v>#REF!</v>
      </c>
      <c r="E59" s="226" t="e">
        <f t="shared" si="165"/>
        <v>#REF!</v>
      </c>
      <c r="F59" s="226" t="e">
        <f t="shared" si="165"/>
        <v>#REF!</v>
      </c>
      <c r="G59" s="226" t="e">
        <f t="shared" si="165"/>
        <v>#REF!</v>
      </c>
      <c r="H59" s="226" t="e">
        <f t="shared" si="165"/>
        <v>#REF!</v>
      </c>
      <c r="I59" s="226" t="e">
        <f t="shared" si="165"/>
        <v>#REF!</v>
      </c>
      <c r="J59" s="68" t="e">
        <f t="shared" si="165"/>
        <v>#REF!</v>
      </c>
      <c r="K59" s="68" t="e">
        <f t="shared" si="165"/>
        <v>#REF!</v>
      </c>
      <c r="L59" s="68" t="e">
        <f t="shared" si="165"/>
        <v>#REF!</v>
      </c>
      <c r="M59" s="68" t="e">
        <f t="shared" si="165"/>
        <v>#REF!</v>
      </c>
      <c r="N59" s="68" t="e">
        <f t="shared" si="165"/>
        <v>#REF!</v>
      </c>
      <c r="O59" s="68" t="e">
        <f t="shared" si="165"/>
        <v>#REF!</v>
      </c>
      <c r="P59" s="68" t="e">
        <f t="shared" si="165"/>
        <v>#REF!</v>
      </c>
      <c r="Q59" s="68" t="e">
        <f t="shared" si="165"/>
        <v>#REF!</v>
      </c>
      <c r="R59" s="68" t="e">
        <f t="shared" si="165"/>
        <v>#REF!</v>
      </c>
      <c r="S59" s="68" t="e">
        <f t="shared" si="165"/>
        <v>#REF!</v>
      </c>
      <c r="T59" s="68" t="e">
        <f t="shared" si="165"/>
        <v>#REF!</v>
      </c>
      <c r="U59" s="68" t="e">
        <f t="shared" si="165"/>
        <v>#REF!</v>
      </c>
      <c r="V59" s="68" t="e">
        <f t="shared" si="165"/>
        <v>#REF!</v>
      </c>
      <c r="W59" s="68" t="e">
        <f t="shared" si="165"/>
        <v>#REF!</v>
      </c>
      <c r="X59" s="68" t="e">
        <f t="shared" si="165"/>
        <v>#REF!</v>
      </c>
      <c r="Y59" s="68" t="e">
        <f t="shared" si="165"/>
        <v>#REF!</v>
      </c>
      <c r="Z59" s="68" t="e">
        <f t="shared" si="165"/>
        <v>#REF!</v>
      </c>
      <c r="AA59" s="68" t="e">
        <f t="shared" si="165"/>
        <v>#REF!</v>
      </c>
      <c r="AB59" s="68" t="e">
        <f t="shared" si="165"/>
        <v>#REF!</v>
      </c>
      <c r="AC59" s="68" t="e">
        <f t="shared" si="165"/>
        <v>#REF!</v>
      </c>
      <c r="AD59" s="68" t="e">
        <f t="shared" si="165"/>
        <v>#REF!</v>
      </c>
      <c r="AE59" s="68" t="e">
        <f t="shared" si="165"/>
        <v>#REF!</v>
      </c>
      <c r="AF59" s="68" t="e">
        <f t="shared" si="165"/>
        <v>#REF!</v>
      </c>
      <c r="AG59" s="68" t="e">
        <f t="shared" si="165"/>
        <v>#REF!</v>
      </c>
      <c r="AH59" s="68" t="e">
        <f t="shared" si="165"/>
        <v>#REF!</v>
      </c>
      <c r="AI59" s="68" t="e">
        <f t="shared" si="165"/>
        <v>#REF!</v>
      </c>
      <c r="AJ59" s="68" t="e">
        <f t="shared" si="165"/>
        <v>#REF!</v>
      </c>
      <c r="AK59" s="68" t="e">
        <f t="shared" si="165"/>
        <v>#REF!</v>
      </c>
      <c r="AL59" s="68" t="e">
        <f t="shared" si="165"/>
        <v>#REF!</v>
      </c>
      <c r="AM59" s="68" t="e">
        <f t="shared" si="165"/>
        <v>#REF!</v>
      </c>
      <c r="AN59" s="68" t="e">
        <f t="shared" si="165"/>
        <v>#REF!</v>
      </c>
      <c r="AO59" s="68" t="e">
        <f t="shared" si="165"/>
        <v>#REF!</v>
      </c>
      <c r="AP59" s="68" t="e">
        <f t="shared" si="165"/>
        <v>#REF!</v>
      </c>
      <c r="AQ59" s="68" t="e">
        <f t="shared" si="165"/>
        <v>#REF!</v>
      </c>
      <c r="AR59" s="68" t="e">
        <f t="shared" si="165"/>
        <v>#REF!</v>
      </c>
      <c r="AS59" s="68" t="e">
        <f t="shared" si="165"/>
        <v>#REF!</v>
      </c>
      <c r="AT59" s="68" t="e">
        <f t="shared" si="165"/>
        <v>#REF!</v>
      </c>
      <c r="AU59" s="68" t="e">
        <f t="shared" si="165"/>
        <v>#REF!</v>
      </c>
      <c r="AV59" s="68" t="e">
        <f t="shared" si="165"/>
        <v>#REF!</v>
      </c>
      <c r="AW59" s="68" t="e">
        <f t="shared" si="165"/>
        <v>#REF!</v>
      </c>
      <c r="AX59" s="68" t="e">
        <f t="shared" si="165"/>
        <v>#REF!</v>
      </c>
      <c r="AY59" s="68" t="e">
        <f t="shared" si="165"/>
        <v>#REF!</v>
      </c>
      <c r="AZ59" s="68" t="e">
        <f t="shared" si="165"/>
        <v>#REF!</v>
      </c>
      <c r="BA59" s="68" t="e">
        <f t="shared" si="165"/>
        <v>#REF!</v>
      </c>
      <c r="BB59" s="68" t="e">
        <f t="shared" si="165"/>
        <v>#REF!</v>
      </c>
      <c r="BC59" s="68" t="e">
        <f t="shared" si="165"/>
        <v>#REF!</v>
      </c>
      <c r="BD59" s="68" t="e">
        <f t="shared" si="165"/>
        <v>#REF!</v>
      </c>
      <c r="BE59" s="68" t="e">
        <f t="shared" si="165"/>
        <v>#REF!</v>
      </c>
      <c r="BF59" s="68" t="e">
        <f t="shared" si="165"/>
        <v>#REF!</v>
      </c>
      <c r="BG59" s="68" t="e">
        <f t="shared" si="165"/>
        <v>#REF!</v>
      </c>
      <c r="BH59" s="68" t="e">
        <f t="shared" si="165"/>
        <v>#REF!</v>
      </c>
      <c r="BI59" s="68" t="e">
        <f t="shared" si="165"/>
        <v>#REF!</v>
      </c>
      <c r="BJ59" s="68" t="e">
        <f t="shared" si="165"/>
        <v>#REF!</v>
      </c>
      <c r="BK59" s="68" t="e">
        <f t="shared" si="165"/>
        <v>#REF!</v>
      </c>
      <c r="BL59" s="68" t="e">
        <f t="shared" si="165"/>
        <v>#REF!</v>
      </c>
      <c r="BM59" s="68" t="e">
        <f t="shared" si="165"/>
        <v>#REF!</v>
      </c>
      <c r="BN59" s="68" t="e">
        <f t="shared" si="165"/>
        <v>#REF!</v>
      </c>
      <c r="BO59" s="68" t="e">
        <f t="shared" si="165"/>
        <v>#REF!</v>
      </c>
      <c r="BP59" s="68" t="e">
        <f t="shared" ref="BP59:BW59" si="166">BP57+BP58</f>
        <v>#REF!</v>
      </c>
      <c r="BQ59" s="68" t="e">
        <f t="shared" si="166"/>
        <v>#REF!</v>
      </c>
      <c r="BR59" s="68" t="e">
        <f t="shared" si="166"/>
        <v>#REF!</v>
      </c>
      <c r="BS59" s="68" t="e">
        <f t="shared" si="166"/>
        <v>#REF!</v>
      </c>
      <c r="BT59" s="68" t="e">
        <f t="shared" si="166"/>
        <v>#REF!</v>
      </c>
      <c r="BU59" s="68" t="e">
        <f t="shared" si="166"/>
        <v>#REF!</v>
      </c>
      <c r="BV59" s="68" t="e">
        <f t="shared" si="166"/>
        <v>#REF!</v>
      </c>
      <c r="BW59" s="68" t="e">
        <f t="shared" si="166"/>
        <v>#REF!</v>
      </c>
    </row>
    <row r="60" spans="2:75">
      <c r="B60" s="6"/>
      <c r="C60" s="46"/>
      <c r="D60" s="228"/>
      <c r="E60" s="228"/>
      <c r="F60" s="228"/>
      <c r="G60" s="228"/>
      <c r="H60" s="228"/>
      <c r="I60" s="228"/>
      <c r="J60" s="1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row>
    <row r="61" spans="2:75">
      <c r="B61" s="21"/>
      <c r="C61" s="27" t="s">
        <v>47</v>
      </c>
      <c r="D61" s="229" t="e">
        <f t="shared" ref="D61:BO61" si="167">+D56+D59</f>
        <v>#REF!</v>
      </c>
      <c r="E61" s="229" t="e">
        <f>+E56+E59</f>
        <v>#REF!</v>
      </c>
      <c r="F61" s="229" t="e">
        <f t="shared" si="167"/>
        <v>#REF!</v>
      </c>
      <c r="G61" s="229" t="e">
        <f t="shared" si="167"/>
        <v>#REF!</v>
      </c>
      <c r="H61" s="229" t="e">
        <f t="shared" si="167"/>
        <v>#REF!</v>
      </c>
      <c r="I61" s="229" t="e">
        <f t="shared" si="167"/>
        <v>#REF!</v>
      </c>
      <c r="J61" s="71" t="e">
        <f t="shared" si="167"/>
        <v>#REF!</v>
      </c>
      <c r="K61" s="71" t="e">
        <f t="shared" si="167"/>
        <v>#REF!</v>
      </c>
      <c r="L61" s="71" t="e">
        <f t="shared" si="167"/>
        <v>#REF!</v>
      </c>
      <c r="M61" s="71" t="e">
        <f t="shared" si="167"/>
        <v>#REF!</v>
      </c>
      <c r="N61" s="71" t="e">
        <f t="shared" si="167"/>
        <v>#REF!</v>
      </c>
      <c r="O61" s="71" t="e">
        <f t="shared" si="167"/>
        <v>#REF!</v>
      </c>
      <c r="P61" s="71" t="e">
        <f t="shared" si="167"/>
        <v>#REF!</v>
      </c>
      <c r="Q61" s="71" t="e">
        <f t="shared" si="167"/>
        <v>#REF!</v>
      </c>
      <c r="R61" s="71" t="e">
        <f t="shared" si="167"/>
        <v>#REF!</v>
      </c>
      <c r="S61" s="71" t="e">
        <f t="shared" si="167"/>
        <v>#REF!</v>
      </c>
      <c r="T61" s="71" t="e">
        <f t="shared" si="167"/>
        <v>#REF!</v>
      </c>
      <c r="U61" s="71" t="e">
        <f t="shared" si="167"/>
        <v>#REF!</v>
      </c>
      <c r="V61" s="71" t="e">
        <f t="shared" si="167"/>
        <v>#REF!</v>
      </c>
      <c r="W61" s="71" t="e">
        <f t="shared" si="167"/>
        <v>#REF!</v>
      </c>
      <c r="X61" s="71" t="e">
        <f t="shared" si="167"/>
        <v>#REF!</v>
      </c>
      <c r="Y61" s="71" t="e">
        <f t="shared" si="167"/>
        <v>#REF!</v>
      </c>
      <c r="Z61" s="71" t="e">
        <f t="shared" si="167"/>
        <v>#REF!</v>
      </c>
      <c r="AA61" s="71" t="e">
        <f t="shared" si="167"/>
        <v>#REF!</v>
      </c>
      <c r="AB61" s="71" t="e">
        <f t="shared" si="167"/>
        <v>#REF!</v>
      </c>
      <c r="AC61" s="71" t="e">
        <f t="shared" si="167"/>
        <v>#REF!</v>
      </c>
      <c r="AD61" s="71" t="e">
        <f t="shared" si="167"/>
        <v>#REF!</v>
      </c>
      <c r="AE61" s="71" t="e">
        <f t="shared" si="167"/>
        <v>#REF!</v>
      </c>
      <c r="AF61" s="71" t="e">
        <f t="shared" si="167"/>
        <v>#REF!</v>
      </c>
      <c r="AG61" s="71" t="e">
        <f t="shared" si="167"/>
        <v>#REF!</v>
      </c>
      <c r="AH61" s="71" t="e">
        <f t="shared" si="167"/>
        <v>#REF!</v>
      </c>
      <c r="AI61" s="71" t="e">
        <f t="shared" si="167"/>
        <v>#REF!</v>
      </c>
      <c r="AJ61" s="71" t="e">
        <f t="shared" si="167"/>
        <v>#REF!</v>
      </c>
      <c r="AK61" s="71" t="e">
        <f t="shared" si="167"/>
        <v>#REF!</v>
      </c>
      <c r="AL61" s="71" t="e">
        <f t="shared" si="167"/>
        <v>#REF!</v>
      </c>
      <c r="AM61" s="71" t="e">
        <f t="shared" si="167"/>
        <v>#REF!</v>
      </c>
      <c r="AN61" s="71" t="e">
        <f t="shared" si="167"/>
        <v>#REF!</v>
      </c>
      <c r="AO61" s="71" t="e">
        <f t="shared" si="167"/>
        <v>#REF!</v>
      </c>
      <c r="AP61" s="71" t="e">
        <f t="shared" si="167"/>
        <v>#REF!</v>
      </c>
      <c r="AQ61" s="71" t="e">
        <f t="shared" si="167"/>
        <v>#REF!</v>
      </c>
      <c r="AR61" s="71" t="e">
        <f t="shared" si="167"/>
        <v>#REF!</v>
      </c>
      <c r="AS61" s="71" t="e">
        <f t="shared" si="167"/>
        <v>#REF!</v>
      </c>
      <c r="AT61" s="71" t="e">
        <f t="shared" si="167"/>
        <v>#REF!</v>
      </c>
      <c r="AU61" s="71" t="e">
        <f t="shared" si="167"/>
        <v>#REF!</v>
      </c>
      <c r="AV61" s="71" t="e">
        <f t="shared" si="167"/>
        <v>#REF!</v>
      </c>
      <c r="AW61" s="71" t="e">
        <f t="shared" si="167"/>
        <v>#REF!</v>
      </c>
      <c r="AX61" s="71" t="e">
        <f t="shared" si="167"/>
        <v>#REF!</v>
      </c>
      <c r="AY61" s="71" t="e">
        <f t="shared" si="167"/>
        <v>#REF!</v>
      </c>
      <c r="AZ61" s="71" t="e">
        <f t="shared" si="167"/>
        <v>#REF!</v>
      </c>
      <c r="BA61" s="71" t="e">
        <f t="shared" si="167"/>
        <v>#REF!</v>
      </c>
      <c r="BB61" s="71" t="e">
        <f t="shared" si="167"/>
        <v>#REF!</v>
      </c>
      <c r="BC61" s="71" t="e">
        <f t="shared" si="167"/>
        <v>#REF!</v>
      </c>
      <c r="BD61" s="71" t="e">
        <f t="shared" si="167"/>
        <v>#REF!</v>
      </c>
      <c r="BE61" s="71" t="e">
        <f t="shared" si="167"/>
        <v>#REF!</v>
      </c>
      <c r="BF61" s="71" t="e">
        <f t="shared" si="167"/>
        <v>#REF!</v>
      </c>
      <c r="BG61" s="71" t="e">
        <f t="shared" si="167"/>
        <v>#REF!</v>
      </c>
      <c r="BH61" s="71" t="e">
        <f t="shared" si="167"/>
        <v>#REF!</v>
      </c>
      <c r="BI61" s="71" t="e">
        <f t="shared" si="167"/>
        <v>#REF!</v>
      </c>
      <c r="BJ61" s="71" t="e">
        <f t="shared" si="167"/>
        <v>#REF!</v>
      </c>
      <c r="BK61" s="71" t="e">
        <f t="shared" si="167"/>
        <v>#REF!</v>
      </c>
      <c r="BL61" s="71" t="e">
        <f t="shared" si="167"/>
        <v>#REF!</v>
      </c>
      <c r="BM61" s="71" t="e">
        <f t="shared" si="167"/>
        <v>#REF!</v>
      </c>
      <c r="BN61" s="71" t="e">
        <f t="shared" si="167"/>
        <v>#REF!</v>
      </c>
      <c r="BO61" s="71" t="e">
        <f t="shared" si="167"/>
        <v>#REF!</v>
      </c>
      <c r="BP61" s="71" t="e">
        <f t="shared" ref="BP61:BW61" si="168">+BP56+BP59</f>
        <v>#REF!</v>
      </c>
      <c r="BQ61" s="71" t="e">
        <f t="shared" si="168"/>
        <v>#REF!</v>
      </c>
      <c r="BR61" s="71" t="e">
        <f t="shared" si="168"/>
        <v>#REF!</v>
      </c>
      <c r="BS61" s="71" t="e">
        <f t="shared" si="168"/>
        <v>#REF!</v>
      </c>
      <c r="BT61" s="71" t="e">
        <f>+BT56+BT59</f>
        <v>#REF!</v>
      </c>
      <c r="BU61" s="71" t="e">
        <f t="shared" si="168"/>
        <v>#REF!</v>
      </c>
      <c r="BV61" s="71" t="e">
        <f t="shared" si="168"/>
        <v>#REF!</v>
      </c>
      <c r="BW61" s="71" t="e">
        <f t="shared" si="168"/>
        <v>#REF!</v>
      </c>
    </row>
    <row r="62" spans="2:75">
      <c r="B62" s="21"/>
      <c r="C62" s="170" t="s">
        <v>74</v>
      </c>
      <c r="D62" s="226" t="e">
        <f t="shared" ref="D62:BO62" si="169">IF(D18=0,0,D61/D$18)</f>
        <v>#REF!</v>
      </c>
      <c r="E62" s="226" t="e">
        <f t="shared" si="169"/>
        <v>#REF!</v>
      </c>
      <c r="F62" s="226" t="e">
        <f t="shared" si="169"/>
        <v>#REF!</v>
      </c>
      <c r="G62" s="226" t="e">
        <f t="shared" si="169"/>
        <v>#REF!</v>
      </c>
      <c r="H62" s="226" t="e">
        <f t="shared" si="169"/>
        <v>#REF!</v>
      </c>
      <c r="I62" s="226" t="e">
        <f t="shared" si="169"/>
        <v>#REF!</v>
      </c>
      <c r="J62" s="168" t="e">
        <f t="shared" si="169"/>
        <v>#REF!</v>
      </c>
      <c r="K62" s="67" t="e">
        <f t="shared" si="169"/>
        <v>#REF!</v>
      </c>
      <c r="L62" s="67" t="e">
        <f t="shared" si="169"/>
        <v>#REF!</v>
      </c>
      <c r="M62" s="67" t="e">
        <f t="shared" si="169"/>
        <v>#REF!</v>
      </c>
      <c r="N62" s="67" t="e">
        <f t="shared" si="169"/>
        <v>#REF!</v>
      </c>
      <c r="O62" s="67" t="e">
        <f t="shared" si="169"/>
        <v>#REF!</v>
      </c>
      <c r="P62" s="67" t="e">
        <f t="shared" si="169"/>
        <v>#REF!</v>
      </c>
      <c r="Q62" s="67" t="e">
        <f t="shared" si="169"/>
        <v>#REF!</v>
      </c>
      <c r="R62" s="67" t="e">
        <f t="shared" si="169"/>
        <v>#REF!</v>
      </c>
      <c r="S62" s="67" t="e">
        <f t="shared" si="169"/>
        <v>#REF!</v>
      </c>
      <c r="T62" s="67" t="e">
        <f t="shared" si="169"/>
        <v>#REF!</v>
      </c>
      <c r="U62" s="67" t="e">
        <f t="shared" si="169"/>
        <v>#REF!</v>
      </c>
      <c r="V62" s="67" t="e">
        <f t="shared" si="169"/>
        <v>#REF!</v>
      </c>
      <c r="W62" s="67" t="e">
        <f t="shared" si="169"/>
        <v>#REF!</v>
      </c>
      <c r="X62" s="67" t="e">
        <f t="shared" si="169"/>
        <v>#REF!</v>
      </c>
      <c r="Y62" s="67" t="e">
        <f t="shared" si="169"/>
        <v>#REF!</v>
      </c>
      <c r="Z62" s="67" t="e">
        <f t="shared" si="169"/>
        <v>#REF!</v>
      </c>
      <c r="AA62" s="67" t="e">
        <f t="shared" si="169"/>
        <v>#REF!</v>
      </c>
      <c r="AB62" s="67" t="e">
        <f t="shared" si="169"/>
        <v>#REF!</v>
      </c>
      <c r="AC62" s="67" t="e">
        <f t="shared" si="169"/>
        <v>#REF!</v>
      </c>
      <c r="AD62" s="67" t="e">
        <f t="shared" si="169"/>
        <v>#REF!</v>
      </c>
      <c r="AE62" s="67" t="e">
        <f t="shared" si="169"/>
        <v>#REF!</v>
      </c>
      <c r="AF62" s="67" t="e">
        <f t="shared" si="169"/>
        <v>#REF!</v>
      </c>
      <c r="AG62" s="67" t="e">
        <f t="shared" si="169"/>
        <v>#REF!</v>
      </c>
      <c r="AH62" s="67" t="e">
        <f t="shared" si="169"/>
        <v>#REF!</v>
      </c>
      <c r="AI62" s="67" t="e">
        <f t="shared" si="169"/>
        <v>#REF!</v>
      </c>
      <c r="AJ62" s="67" t="e">
        <f t="shared" si="169"/>
        <v>#REF!</v>
      </c>
      <c r="AK62" s="67" t="e">
        <f t="shared" si="169"/>
        <v>#REF!</v>
      </c>
      <c r="AL62" s="67" t="e">
        <f t="shared" si="169"/>
        <v>#REF!</v>
      </c>
      <c r="AM62" s="67" t="e">
        <f t="shared" si="169"/>
        <v>#REF!</v>
      </c>
      <c r="AN62" s="67" t="e">
        <f t="shared" si="169"/>
        <v>#REF!</v>
      </c>
      <c r="AO62" s="67" t="e">
        <f t="shared" si="169"/>
        <v>#REF!</v>
      </c>
      <c r="AP62" s="67" t="e">
        <f t="shared" si="169"/>
        <v>#REF!</v>
      </c>
      <c r="AQ62" s="67" t="e">
        <f t="shared" si="169"/>
        <v>#REF!</v>
      </c>
      <c r="AR62" s="67" t="e">
        <f t="shared" si="169"/>
        <v>#REF!</v>
      </c>
      <c r="AS62" s="67" t="e">
        <f t="shared" si="169"/>
        <v>#REF!</v>
      </c>
      <c r="AT62" s="67" t="e">
        <f t="shared" si="169"/>
        <v>#REF!</v>
      </c>
      <c r="AU62" s="67" t="e">
        <f t="shared" si="169"/>
        <v>#REF!</v>
      </c>
      <c r="AV62" s="67" t="e">
        <f t="shared" si="169"/>
        <v>#REF!</v>
      </c>
      <c r="AW62" s="67" t="e">
        <f t="shared" si="169"/>
        <v>#REF!</v>
      </c>
      <c r="AX62" s="67" t="e">
        <f t="shared" si="169"/>
        <v>#REF!</v>
      </c>
      <c r="AY62" s="67" t="e">
        <f t="shared" si="169"/>
        <v>#REF!</v>
      </c>
      <c r="AZ62" s="67" t="e">
        <f t="shared" si="169"/>
        <v>#REF!</v>
      </c>
      <c r="BA62" s="67" t="e">
        <f t="shared" si="169"/>
        <v>#REF!</v>
      </c>
      <c r="BB62" s="67" t="e">
        <f t="shared" si="169"/>
        <v>#REF!</v>
      </c>
      <c r="BC62" s="67" t="e">
        <f t="shared" si="169"/>
        <v>#REF!</v>
      </c>
      <c r="BD62" s="67" t="e">
        <f t="shared" si="169"/>
        <v>#REF!</v>
      </c>
      <c r="BE62" s="67" t="e">
        <f t="shared" si="169"/>
        <v>#REF!</v>
      </c>
      <c r="BF62" s="67" t="e">
        <f t="shared" si="169"/>
        <v>#REF!</v>
      </c>
      <c r="BG62" s="67" t="e">
        <f t="shared" si="169"/>
        <v>#REF!</v>
      </c>
      <c r="BH62" s="67" t="e">
        <f t="shared" si="169"/>
        <v>#REF!</v>
      </c>
      <c r="BI62" s="67" t="e">
        <f t="shared" si="169"/>
        <v>#REF!</v>
      </c>
      <c r="BJ62" s="67" t="e">
        <f t="shared" si="169"/>
        <v>#REF!</v>
      </c>
      <c r="BK62" s="67" t="e">
        <f t="shared" si="169"/>
        <v>#REF!</v>
      </c>
      <c r="BL62" s="67" t="e">
        <f t="shared" si="169"/>
        <v>#REF!</v>
      </c>
      <c r="BM62" s="67" t="e">
        <f t="shared" si="169"/>
        <v>#REF!</v>
      </c>
      <c r="BN62" s="67" t="e">
        <f t="shared" si="169"/>
        <v>#REF!</v>
      </c>
      <c r="BO62" s="67" t="e">
        <f t="shared" si="169"/>
        <v>#REF!</v>
      </c>
      <c r="BP62" s="67" t="e">
        <f t="shared" ref="BP62:BS62" si="170">IF(BP18=0,0,BP61/BP$18)</f>
        <v>#REF!</v>
      </c>
      <c r="BQ62" s="67" t="e">
        <f t="shared" si="170"/>
        <v>#REF!</v>
      </c>
      <c r="BR62" s="67" t="e">
        <f t="shared" si="170"/>
        <v>#REF!</v>
      </c>
      <c r="BS62" s="67" t="e">
        <f t="shared" si="170"/>
        <v>#REF!</v>
      </c>
      <c r="BT62" s="67" t="e">
        <f>IF(BT18=0,0,BT61/BT$18)</f>
        <v>#REF!</v>
      </c>
      <c r="BU62" s="67" t="e">
        <f t="shared" ref="BU62:BW62" si="171">IF(BU18=0,0,BU61/BU$18)</f>
        <v>#REF!</v>
      </c>
      <c r="BV62" s="67" t="e">
        <f t="shared" si="171"/>
        <v>#REF!</v>
      </c>
      <c r="BW62" s="67" t="e">
        <f t="shared" si="171"/>
        <v>#REF!</v>
      </c>
    </row>
    <row r="63" spans="2:75">
      <c r="B63" s="20"/>
      <c r="C63" s="22"/>
      <c r="D63" s="230"/>
      <c r="E63" s="230"/>
      <c r="F63" s="230"/>
      <c r="G63" s="230"/>
      <c r="H63" s="230"/>
      <c r="I63" s="230"/>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row>
    <row r="64" spans="2:75">
      <c r="B64" s="21"/>
      <c r="C64" s="164" t="s">
        <v>48</v>
      </c>
      <c r="D64" s="231">
        <f t="shared" ref="D64:U64" si="172">+D35</f>
        <v>40.800000000000004</v>
      </c>
      <c r="E64" s="231">
        <f t="shared" si="172"/>
        <v>40.800000000000004</v>
      </c>
      <c r="F64" s="231">
        <f t="shared" si="172"/>
        <v>1.95</v>
      </c>
      <c r="G64" s="231">
        <f t="shared" si="172"/>
        <v>1.95</v>
      </c>
      <c r="H64" s="231">
        <f t="shared" si="172"/>
        <v>1.95</v>
      </c>
      <c r="I64" s="231">
        <f t="shared" si="172"/>
        <v>1.95</v>
      </c>
      <c r="J64" s="165">
        <f t="shared" si="172"/>
        <v>40.800000000000004</v>
      </c>
      <c r="K64" s="165">
        <f t="shared" si="172"/>
        <v>40.800000000000004</v>
      </c>
      <c r="L64" s="165">
        <f t="shared" si="172"/>
        <v>1.95</v>
      </c>
      <c r="M64" s="165">
        <f t="shared" si="172"/>
        <v>1.95</v>
      </c>
      <c r="N64" s="165">
        <f t="shared" si="172"/>
        <v>1.95</v>
      </c>
      <c r="O64" s="165">
        <f t="shared" si="172"/>
        <v>1.95</v>
      </c>
      <c r="P64" s="165">
        <f t="shared" si="172"/>
        <v>40.800000000000004</v>
      </c>
      <c r="Q64" s="165">
        <f t="shared" si="172"/>
        <v>40.800000000000004</v>
      </c>
      <c r="R64" s="165">
        <f t="shared" si="172"/>
        <v>1.95</v>
      </c>
      <c r="S64" s="165">
        <f t="shared" si="172"/>
        <v>1.95</v>
      </c>
      <c r="T64" s="165">
        <f t="shared" si="172"/>
        <v>1.95</v>
      </c>
      <c r="U64" s="165">
        <f t="shared" si="172"/>
        <v>1.95</v>
      </c>
      <c r="V64" s="165">
        <v>60.03</v>
      </c>
      <c r="W64" s="165">
        <v>60.03</v>
      </c>
      <c r="X64" s="165">
        <f t="shared" ref="X64:AA64" si="173">+X35</f>
        <v>1.95</v>
      </c>
      <c r="Y64" s="165">
        <f t="shared" si="173"/>
        <v>1.95</v>
      </c>
      <c r="Z64" s="165">
        <f t="shared" si="173"/>
        <v>1.95</v>
      </c>
      <c r="AA64" s="165">
        <f t="shared" si="173"/>
        <v>1.95</v>
      </c>
      <c r="AB64" s="165">
        <v>60.03</v>
      </c>
      <c r="AC64" s="165">
        <v>60.03</v>
      </c>
      <c r="AD64" s="165">
        <f t="shared" ref="AD64:AG64" si="174">+AD35</f>
        <v>1.95</v>
      </c>
      <c r="AE64" s="165">
        <f t="shared" si="174"/>
        <v>1.95</v>
      </c>
      <c r="AF64" s="165">
        <f t="shared" si="174"/>
        <v>1.95</v>
      </c>
      <c r="AG64" s="165">
        <f t="shared" si="174"/>
        <v>1.95</v>
      </c>
      <c r="AH64" s="165">
        <v>60.03</v>
      </c>
      <c r="AI64" s="165">
        <v>60.03</v>
      </c>
      <c r="AJ64" s="165">
        <f t="shared" ref="AJ64:AM64" si="175">+AJ35</f>
        <v>1.95</v>
      </c>
      <c r="AK64" s="165">
        <f t="shared" si="175"/>
        <v>1.95</v>
      </c>
      <c r="AL64" s="165">
        <f t="shared" si="175"/>
        <v>1.95</v>
      </c>
      <c r="AM64" s="165">
        <f t="shared" si="175"/>
        <v>1.95</v>
      </c>
      <c r="AN64" s="165">
        <v>48.3</v>
      </c>
      <c r="AO64" s="165">
        <v>48.3</v>
      </c>
      <c r="AP64" s="165">
        <f t="shared" ref="AP64:AS64" si="176">+AP35</f>
        <v>1.95</v>
      </c>
      <c r="AQ64" s="165">
        <f t="shared" si="176"/>
        <v>1.95</v>
      </c>
      <c r="AR64" s="165">
        <f t="shared" si="176"/>
        <v>1.95</v>
      </c>
      <c r="AS64" s="165">
        <f t="shared" si="176"/>
        <v>1.95</v>
      </c>
      <c r="AT64" s="165">
        <v>48.3</v>
      </c>
      <c r="AU64" s="165">
        <v>48.3</v>
      </c>
      <c r="AV64" s="165">
        <f t="shared" ref="AV64:AY64" si="177">+AV35</f>
        <v>1.95</v>
      </c>
      <c r="AW64" s="165">
        <f t="shared" si="177"/>
        <v>1.95</v>
      </c>
      <c r="AX64" s="165">
        <f t="shared" si="177"/>
        <v>1.95</v>
      </c>
      <c r="AY64" s="165">
        <f t="shared" si="177"/>
        <v>1.95</v>
      </c>
      <c r="AZ64" s="165">
        <v>48.3</v>
      </c>
      <c r="BA64" s="165">
        <v>48.3</v>
      </c>
      <c r="BB64" s="165">
        <f t="shared" ref="BB64:BE64" si="178">+BB35</f>
        <v>1.95</v>
      </c>
      <c r="BC64" s="165">
        <f t="shared" si="178"/>
        <v>1.95</v>
      </c>
      <c r="BD64" s="165">
        <f t="shared" si="178"/>
        <v>1.95</v>
      </c>
      <c r="BE64" s="165">
        <f t="shared" si="178"/>
        <v>1.95</v>
      </c>
      <c r="BF64" s="165">
        <v>48.3</v>
      </c>
      <c r="BG64" s="165">
        <v>48.3</v>
      </c>
      <c r="BH64" s="165">
        <f t="shared" ref="BH64:BK64" si="179">+BH35</f>
        <v>1.95</v>
      </c>
      <c r="BI64" s="165">
        <f t="shared" si="179"/>
        <v>1.95</v>
      </c>
      <c r="BJ64" s="165">
        <f t="shared" si="179"/>
        <v>1.95</v>
      </c>
      <c r="BK64" s="165">
        <f t="shared" si="179"/>
        <v>1.95</v>
      </c>
      <c r="BL64" s="165">
        <v>60.03</v>
      </c>
      <c r="BM64" s="165">
        <v>60.03</v>
      </c>
      <c r="BN64" s="165">
        <f t="shared" ref="BN64:BW64" si="180">+BN35</f>
        <v>1.95</v>
      </c>
      <c r="BO64" s="165">
        <f t="shared" si="180"/>
        <v>1.95</v>
      </c>
      <c r="BP64" s="165">
        <f t="shared" si="180"/>
        <v>1.95</v>
      </c>
      <c r="BQ64" s="165">
        <f t="shared" si="180"/>
        <v>1.95</v>
      </c>
      <c r="BR64" s="165">
        <v>66.239999999999995</v>
      </c>
      <c r="BS64" s="165">
        <v>66.239999999999995</v>
      </c>
      <c r="BT64" s="165">
        <f t="shared" si="180"/>
        <v>1.95</v>
      </c>
      <c r="BU64" s="165">
        <f t="shared" si="180"/>
        <v>1.95</v>
      </c>
      <c r="BV64" s="165">
        <f t="shared" si="180"/>
        <v>1.95</v>
      </c>
      <c r="BW64" s="165">
        <f t="shared" si="180"/>
        <v>1.95</v>
      </c>
    </row>
    <row r="65" spans="2:75">
      <c r="B65" s="20"/>
      <c r="C65" s="13" t="s">
        <v>73</v>
      </c>
      <c r="D65" s="226">
        <f t="shared" ref="D65:BO65" si="181">IF(D18=0,0,D35/D18)</f>
        <v>0.4</v>
      </c>
      <c r="E65" s="226">
        <f t="shared" si="181"/>
        <v>0.4</v>
      </c>
      <c r="F65" s="226">
        <f t="shared" si="181"/>
        <v>1.95</v>
      </c>
      <c r="G65" s="226">
        <f t="shared" si="181"/>
        <v>1.95</v>
      </c>
      <c r="H65" s="226">
        <f t="shared" si="181"/>
        <v>1.95</v>
      </c>
      <c r="I65" s="226">
        <f t="shared" si="181"/>
        <v>1.95</v>
      </c>
      <c r="J65" s="67">
        <f t="shared" si="181"/>
        <v>0.4</v>
      </c>
      <c r="K65" s="67">
        <f t="shared" si="181"/>
        <v>0.4</v>
      </c>
      <c r="L65" s="67">
        <f t="shared" si="181"/>
        <v>1.95</v>
      </c>
      <c r="M65" s="67">
        <f t="shared" si="181"/>
        <v>1.95</v>
      </c>
      <c r="N65" s="67">
        <f t="shared" si="181"/>
        <v>1.95</v>
      </c>
      <c r="O65" s="67">
        <f t="shared" si="181"/>
        <v>1.95</v>
      </c>
      <c r="P65" s="67">
        <f t="shared" si="181"/>
        <v>0.4</v>
      </c>
      <c r="Q65" s="67">
        <f t="shared" si="181"/>
        <v>0.4</v>
      </c>
      <c r="R65" s="67">
        <f t="shared" si="181"/>
        <v>1.95</v>
      </c>
      <c r="S65" s="67">
        <f t="shared" si="181"/>
        <v>1.95</v>
      </c>
      <c r="T65" s="67">
        <f t="shared" si="181"/>
        <v>1.95</v>
      </c>
      <c r="U65" s="67">
        <f t="shared" si="181"/>
        <v>1.95</v>
      </c>
      <c r="V65" s="67">
        <f t="shared" si="181"/>
        <v>0.4</v>
      </c>
      <c r="W65" s="67">
        <f t="shared" si="181"/>
        <v>0.4</v>
      </c>
      <c r="X65" s="67">
        <f t="shared" si="181"/>
        <v>1.95</v>
      </c>
      <c r="Y65" s="67">
        <f t="shared" si="181"/>
        <v>1.95</v>
      </c>
      <c r="Z65" s="67">
        <f t="shared" si="181"/>
        <v>1.95</v>
      </c>
      <c r="AA65" s="67">
        <f t="shared" si="181"/>
        <v>1.95</v>
      </c>
      <c r="AB65" s="67">
        <f t="shared" si="181"/>
        <v>0.4</v>
      </c>
      <c r="AC65" s="67">
        <f t="shared" si="181"/>
        <v>0.4</v>
      </c>
      <c r="AD65" s="67">
        <f t="shared" si="181"/>
        <v>1.95</v>
      </c>
      <c r="AE65" s="67">
        <f t="shared" si="181"/>
        <v>1.95</v>
      </c>
      <c r="AF65" s="67">
        <f t="shared" si="181"/>
        <v>1.95</v>
      </c>
      <c r="AG65" s="67">
        <f t="shared" si="181"/>
        <v>1.95</v>
      </c>
      <c r="AH65" s="67">
        <f t="shared" si="181"/>
        <v>0.4</v>
      </c>
      <c r="AI65" s="67">
        <f t="shared" si="181"/>
        <v>0.4</v>
      </c>
      <c r="AJ65" s="67">
        <f t="shared" si="181"/>
        <v>1.95</v>
      </c>
      <c r="AK65" s="67">
        <f t="shared" si="181"/>
        <v>1.95</v>
      </c>
      <c r="AL65" s="67">
        <f t="shared" si="181"/>
        <v>1.95</v>
      </c>
      <c r="AM65" s="67">
        <f t="shared" si="181"/>
        <v>1.95</v>
      </c>
      <c r="AN65" s="67">
        <f t="shared" si="181"/>
        <v>0.4</v>
      </c>
      <c r="AO65" s="67">
        <f t="shared" si="181"/>
        <v>0.4</v>
      </c>
      <c r="AP65" s="67">
        <f t="shared" si="181"/>
        <v>1.95</v>
      </c>
      <c r="AQ65" s="67">
        <f t="shared" si="181"/>
        <v>1.95</v>
      </c>
      <c r="AR65" s="67">
        <f t="shared" si="181"/>
        <v>1.95</v>
      </c>
      <c r="AS65" s="67">
        <f t="shared" si="181"/>
        <v>1.95</v>
      </c>
      <c r="AT65" s="67">
        <f t="shared" si="181"/>
        <v>0.4</v>
      </c>
      <c r="AU65" s="67">
        <f t="shared" si="181"/>
        <v>0.4</v>
      </c>
      <c r="AV65" s="67">
        <f t="shared" si="181"/>
        <v>1.95</v>
      </c>
      <c r="AW65" s="67">
        <f t="shared" si="181"/>
        <v>1.95</v>
      </c>
      <c r="AX65" s="67">
        <f t="shared" si="181"/>
        <v>1.95</v>
      </c>
      <c r="AY65" s="67">
        <f t="shared" si="181"/>
        <v>1.95</v>
      </c>
      <c r="AZ65" s="67">
        <f t="shared" si="181"/>
        <v>0.4</v>
      </c>
      <c r="BA65" s="67">
        <f t="shared" si="181"/>
        <v>0.4</v>
      </c>
      <c r="BB65" s="67">
        <f t="shared" si="181"/>
        <v>1.95</v>
      </c>
      <c r="BC65" s="67">
        <f t="shared" si="181"/>
        <v>1.95</v>
      </c>
      <c r="BD65" s="67">
        <f t="shared" si="181"/>
        <v>1.95</v>
      </c>
      <c r="BE65" s="67">
        <f t="shared" si="181"/>
        <v>1.95</v>
      </c>
      <c r="BF65" s="67">
        <f t="shared" si="181"/>
        <v>0.4</v>
      </c>
      <c r="BG65" s="67">
        <f t="shared" si="181"/>
        <v>0.4</v>
      </c>
      <c r="BH65" s="67">
        <f t="shared" si="181"/>
        <v>1.95</v>
      </c>
      <c r="BI65" s="67">
        <f t="shared" si="181"/>
        <v>1.95</v>
      </c>
      <c r="BJ65" s="67">
        <f t="shared" si="181"/>
        <v>1.95</v>
      </c>
      <c r="BK65" s="67">
        <f t="shared" si="181"/>
        <v>1.95</v>
      </c>
      <c r="BL65" s="67">
        <f t="shared" si="181"/>
        <v>0.4</v>
      </c>
      <c r="BM65" s="67">
        <f t="shared" si="181"/>
        <v>0.4</v>
      </c>
      <c r="BN65" s="67">
        <f t="shared" si="181"/>
        <v>1.95</v>
      </c>
      <c r="BO65" s="67">
        <f t="shared" si="181"/>
        <v>1.95</v>
      </c>
      <c r="BP65" s="67">
        <f t="shared" ref="BP65:BW65" si="182">IF(BP18=0,0,BP35/BP18)</f>
        <v>1.95</v>
      </c>
      <c r="BQ65" s="67">
        <f t="shared" si="182"/>
        <v>1.95</v>
      </c>
      <c r="BR65" s="67">
        <f t="shared" si="182"/>
        <v>0.39230769230769236</v>
      </c>
      <c r="BS65" s="67">
        <f t="shared" si="182"/>
        <v>0.39230769230769236</v>
      </c>
      <c r="BT65" s="67">
        <f t="shared" si="182"/>
        <v>1.95</v>
      </c>
      <c r="BU65" s="67">
        <f t="shared" si="182"/>
        <v>1.95</v>
      </c>
      <c r="BV65" s="67">
        <f t="shared" si="182"/>
        <v>1.95</v>
      </c>
      <c r="BW65" s="67">
        <f t="shared" si="182"/>
        <v>1.95</v>
      </c>
    </row>
    <row r="66" spans="2:75">
      <c r="B66" s="20"/>
      <c r="C66" s="10"/>
      <c r="D66" s="232"/>
      <c r="E66" s="232"/>
      <c r="F66" s="232"/>
      <c r="G66" s="232"/>
      <c r="H66" s="232"/>
      <c r="I66" s="232"/>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row>
    <row r="67" spans="2:75">
      <c r="B67" s="21"/>
      <c r="C67" s="14" t="s">
        <v>76</v>
      </c>
      <c r="D67" s="229" t="e">
        <f t="shared" ref="D67:BO67" si="183">D64-D61</f>
        <v>#REF!</v>
      </c>
      <c r="E67" s="229" t="e">
        <f t="shared" si="183"/>
        <v>#REF!</v>
      </c>
      <c r="F67" s="229" t="e">
        <f t="shared" si="183"/>
        <v>#REF!</v>
      </c>
      <c r="G67" s="229" t="e">
        <f t="shared" si="183"/>
        <v>#REF!</v>
      </c>
      <c r="H67" s="229" t="e">
        <f t="shared" si="183"/>
        <v>#REF!</v>
      </c>
      <c r="I67" s="229" t="e">
        <f t="shared" si="183"/>
        <v>#REF!</v>
      </c>
      <c r="J67" s="71" t="e">
        <f t="shared" si="183"/>
        <v>#REF!</v>
      </c>
      <c r="K67" s="71" t="e">
        <f t="shared" si="183"/>
        <v>#REF!</v>
      </c>
      <c r="L67" s="71" t="e">
        <f t="shared" si="183"/>
        <v>#REF!</v>
      </c>
      <c r="M67" s="71" t="e">
        <f t="shared" si="183"/>
        <v>#REF!</v>
      </c>
      <c r="N67" s="71" t="e">
        <f t="shared" si="183"/>
        <v>#REF!</v>
      </c>
      <c r="O67" s="71" t="e">
        <f t="shared" si="183"/>
        <v>#REF!</v>
      </c>
      <c r="P67" s="71" t="e">
        <f t="shared" si="183"/>
        <v>#REF!</v>
      </c>
      <c r="Q67" s="71" t="e">
        <f t="shared" si="183"/>
        <v>#REF!</v>
      </c>
      <c r="R67" s="71" t="e">
        <f t="shared" si="183"/>
        <v>#REF!</v>
      </c>
      <c r="S67" s="71" t="e">
        <f t="shared" si="183"/>
        <v>#REF!</v>
      </c>
      <c r="T67" s="71" t="e">
        <f t="shared" si="183"/>
        <v>#REF!</v>
      </c>
      <c r="U67" s="71" t="e">
        <f t="shared" si="183"/>
        <v>#REF!</v>
      </c>
      <c r="V67" s="71" t="e">
        <f t="shared" si="183"/>
        <v>#REF!</v>
      </c>
      <c r="W67" s="71" t="e">
        <f t="shared" si="183"/>
        <v>#REF!</v>
      </c>
      <c r="X67" s="71" t="e">
        <f t="shared" si="183"/>
        <v>#REF!</v>
      </c>
      <c r="Y67" s="71" t="e">
        <f t="shared" si="183"/>
        <v>#REF!</v>
      </c>
      <c r="Z67" s="71" t="e">
        <f t="shared" si="183"/>
        <v>#REF!</v>
      </c>
      <c r="AA67" s="71" t="e">
        <f t="shared" si="183"/>
        <v>#REF!</v>
      </c>
      <c r="AB67" s="71" t="e">
        <f t="shared" si="183"/>
        <v>#REF!</v>
      </c>
      <c r="AC67" s="71" t="e">
        <f t="shared" si="183"/>
        <v>#REF!</v>
      </c>
      <c r="AD67" s="71" t="e">
        <f t="shared" si="183"/>
        <v>#REF!</v>
      </c>
      <c r="AE67" s="71" t="e">
        <f t="shared" si="183"/>
        <v>#REF!</v>
      </c>
      <c r="AF67" s="71" t="e">
        <f t="shared" si="183"/>
        <v>#REF!</v>
      </c>
      <c r="AG67" s="71" t="e">
        <f t="shared" si="183"/>
        <v>#REF!</v>
      </c>
      <c r="AH67" s="71" t="e">
        <f t="shared" si="183"/>
        <v>#REF!</v>
      </c>
      <c r="AI67" s="71" t="e">
        <f t="shared" si="183"/>
        <v>#REF!</v>
      </c>
      <c r="AJ67" s="71" t="e">
        <f t="shared" si="183"/>
        <v>#REF!</v>
      </c>
      <c r="AK67" s="71" t="e">
        <f t="shared" si="183"/>
        <v>#REF!</v>
      </c>
      <c r="AL67" s="71" t="e">
        <f t="shared" si="183"/>
        <v>#REF!</v>
      </c>
      <c r="AM67" s="71" t="e">
        <f t="shared" si="183"/>
        <v>#REF!</v>
      </c>
      <c r="AN67" s="71" t="e">
        <f t="shared" si="183"/>
        <v>#REF!</v>
      </c>
      <c r="AO67" s="71" t="e">
        <f t="shared" si="183"/>
        <v>#REF!</v>
      </c>
      <c r="AP67" s="71" t="e">
        <f t="shared" si="183"/>
        <v>#REF!</v>
      </c>
      <c r="AQ67" s="71" t="e">
        <f t="shared" si="183"/>
        <v>#REF!</v>
      </c>
      <c r="AR67" s="71" t="e">
        <f t="shared" si="183"/>
        <v>#REF!</v>
      </c>
      <c r="AS67" s="71" t="e">
        <f t="shared" si="183"/>
        <v>#REF!</v>
      </c>
      <c r="AT67" s="71" t="e">
        <f t="shared" si="183"/>
        <v>#REF!</v>
      </c>
      <c r="AU67" s="71" t="e">
        <f t="shared" si="183"/>
        <v>#REF!</v>
      </c>
      <c r="AV67" s="71" t="e">
        <f t="shared" si="183"/>
        <v>#REF!</v>
      </c>
      <c r="AW67" s="71" t="e">
        <f t="shared" si="183"/>
        <v>#REF!</v>
      </c>
      <c r="AX67" s="71" t="e">
        <f t="shared" si="183"/>
        <v>#REF!</v>
      </c>
      <c r="AY67" s="71" t="e">
        <f t="shared" si="183"/>
        <v>#REF!</v>
      </c>
      <c r="AZ67" s="71" t="e">
        <f t="shared" si="183"/>
        <v>#REF!</v>
      </c>
      <c r="BA67" s="71" t="e">
        <f t="shared" si="183"/>
        <v>#REF!</v>
      </c>
      <c r="BB67" s="71" t="e">
        <f t="shared" si="183"/>
        <v>#REF!</v>
      </c>
      <c r="BC67" s="71" t="e">
        <f t="shared" si="183"/>
        <v>#REF!</v>
      </c>
      <c r="BD67" s="71" t="e">
        <f t="shared" si="183"/>
        <v>#REF!</v>
      </c>
      <c r="BE67" s="71" t="e">
        <f t="shared" si="183"/>
        <v>#REF!</v>
      </c>
      <c r="BF67" s="71" t="e">
        <f t="shared" si="183"/>
        <v>#REF!</v>
      </c>
      <c r="BG67" s="71" t="e">
        <f t="shared" si="183"/>
        <v>#REF!</v>
      </c>
      <c r="BH67" s="71" t="e">
        <f t="shared" si="183"/>
        <v>#REF!</v>
      </c>
      <c r="BI67" s="71" t="e">
        <f t="shared" si="183"/>
        <v>#REF!</v>
      </c>
      <c r="BJ67" s="71" t="e">
        <f t="shared" si="183"/>
        <v>#REF!</v>
      </c>
      <c r="BK67" s="71" t="e">
        <f t="shared" si="183"/>
        <v>#REF!</v>
      </c>
      <c r="BL67" s="71" t="e">
        <f t="shared" si="183"/>
        <v>#REF!</v>
      </c>
      <c r="BM67" s="71" t="e">
        <f t="shared" si="183"/>
        <v>#REF!</v>
      </c>
      <c r="BN67" s="71" t="e">
        <f t="shared" si="183"/>
        <v>#REF!</v>
      </c>
      <c r="BO67" s="71" t="e">
        <f t="shared" si="183"/>
        <v>#REF!</v>
      </c>
      <c r="BP67" s="71" t="e">
        <f t="shared" ref="BP67:BW67" si="184">BP64-BP61</f>
        <v>#REF!</v>
      </c>
      <c r="BQ67" s="71" t="e">
        <f t="shared" si="184"/>
        <v>#REF!</v>
      </c>
      <c r="BR67" s="71" t="e">
        <f t="shared" si="184"/>
        <v>#REF!</v>
      </c>
      <c r="BS67" s="71" t="e">
        <f t="shared" si="184"/>
        <v>#REF!</v>
      </c>
      <c r="BT67" s="71" t="e">
        <f t="shared" si="184"/>
        <v>#REF!</v>
      </c>
      <c r="BU67" s="71" t="e">
        <f t="shared" si="184"/>
        <v>#REF!</v>
      </c>
      <c r="BV67" s="71" t="e">
        <f t="shared" si="184"/>
        <v>#REF!</v>
      </c>
      <c r="BW67" s="71" t="e">
        <f t="shared" si="184"/>
        <v>#REF!</v>
      </c>
    </row>
    <row r="68" spans="2:75">
      <c r="B68" s="20"/>
      <c r="C68" s="11" t="s">
        <v>75</v>
      </c>
      <c r="D68" s="226" t="e">
        <f t="shared" ref="D68:BO68" si="185">+D65-D62</f>
        <v>#REF!</v>
      </c>
      <c r="E68" s="226" t="e">
        <f t="shared" si="185"/>
        <v>#REF!</v>
      </c>
      <c r="F68" s="226" t="e">
        <f t="shared" si="185"/>
        <v>#REF!</v>
      </c>
      <c r="G68" s="226" t="e">
        <f t="shared" si="185"/>
        <v>#REF!</v>
      </c>
      <c r="H68" s="226" t="e">
        <f t="shared" si="185"/>
        <v>#REF!</v>
      </c>
      <c r="I68" s="226" t="e">
        <f t="shared" si="185"/>
        <v>#REF!</v>
      </c>
      <c r="J68" s="68" t="e">
        <f t="shared" si="185"/>
        <v>#REF!</v>
      </c>
      <c r="K68" s="68" t="e">
        <f t="shared" si="185"/>
        <v>#REF!</v>
      </c>
      <c r="L68" s="68" t="e">
        <f t="shared" si="185"/>
        <v>#REF!</v>
      </c>
      <c r="M68" s="68" t="e">
        <f t="shared" si="185"/>
        <v>#REF!</v>
      </c>
      <c r="N68" s="68" t="e">
        <f t="shared" si="185"/>
        <v>#REF!</v>
      </c>
      <c r="O68" s="68" t="e">
        <f t="shared" si="185"/>
        <v>#REF!</v>
      </c>
      <c r="P68" s="68" t="e">
        <f t="shared" si="185"/>
        <v>#REF!</v>
      </c>
      <c r="Q68" s="68" t="e">
        <f t="shared" si="185"/>
        <v>#REF!</v>
      </c>
      <c r="R68" s="68" t="e">
        <f t="shared" si="185"/>
        <v>#REF!</v>
      </c>
      <c r="S68" s="68" t="e">
        <f t="shared" si="185"/>
        <v>#REF!</v>
      </c>
      <c r="T68" s="68" t="e">
        <f t="shared" si="185"/>
        <v>#REF!</v>
      </c>
      <c r="U68" s="68" t="e">
        <f t="shared" si="185"/>
        <v>#REF!</v>
      </c>
      <c r="V68" s="68" t="e">
        <f t="shared" si="185"/>
        <v>#REF!</v>
      </c>
      <c r="W68" s="68" t="e">
        <f t="shared" si="185"/>
        <v>#REF!</v>
      </c>
      <c r="X68" s="68" t="e">
        <f t="shared" si="185"/>
        <v>#REF!</v>
      </c>
      <c r="Y68" s="68" t="e">
        <f t="shared" si="185"/>
        <v>#REF!</v>
      </c>
      <c r="Z68" s="68" t="e">
        <f t="shared" si="185"/>
        <v>#REF!</v>
      </c>
      <c r="AA68" s="68" t="e">
        <f t="shared" si="185"/>
        <v>#REF!</v>
      </c>
      <c r="AB68" s="68" t="e">
        <f t="shared" si="185"/>
        <v>#REF!</v>
      </c>
      <c r="AC68" s="68" t="e">
        <f t="shared" si="185"/>
        <v>#REF!</v>
      </c>
      <c r="AD68" s="68" t="e">
        <f t="shared" si="185"/>
        <v>#REF!</v>
      </c>
      <c r="AE68" s="68" t="e">
        <f t="shared" si="185"/>
        <v>#REF!</v>
      </c>
      <c r="AF68" s="68" t="e">
        <f t="shared" si="185"/>
        <v>#REF!</v>
      </c>
      <c r="AG68" s="68" t="e">
        <f t="shared" si="185"/>
        <v>#REF!</v>
      </c>
      <c r="AH68" s="68" t="e">
        <f t="shared" si="185"/>
        <v>#REF!</v>
      </c>
      <c r="AI68" s="68" t="e">
        <f t="shared" si="185"/>
        <v>#REF!</v>
      </c>
      <c r="AJ68" s="68" t="e">
        <f t="shared" si="185"/>
        <v>#REF!</v>
      </c>
      <c r="AK68" s="68" t="e">
        <f t="shared" si="185"/>
        <v>#REF!</v>
      </c>
      <c r="AL68" s="68" t="e">
        <f t="shared" si="185"/>
        <v>#REF!</v>
      </c>
      <c r="AM68" s="68" t="e">
        <f t="shared" si="185"/>
        <v>#REF!</v>
      </c>
      <c r="AN68" s="68" t="e">
        <f t="shared" si="185"/>
        <v>#REF!</v>
      </c>
      <c r="AO68" s="68" t="e">
        <f t="shared" si="185"/>
        <v>#REF!</v>
      </c>
      <c r="AP68" s="68" t="e">
        <f t="shared" si="185"/>
        <v>#REF!</v>
      </c>
      <c r="AQ68" s="68" t="e">
        <f t="shared" si="185"/>
        <v>#REF!</v>
      </c>
      <c r="AR68" s="68" t="e">
        <f t="shared" si="185"/>
        <v>#REF!</v>
      </c>
      <c r="AS68" s="68" t="e">
        <f t="shared" si="185"/>
        <v>#REF!</v>
      </c>
      <c r="AT68" s="68" t="e">
        <f t="shared" si="185"/>
        <v>#REF!</v>
      </c>
      <c r="AU68" s="68" t="e">
        <f t="shared" si="185"/>
        <v>#REF!</v>
      </c>
      <c r="AV68" s="68" t="e">
        <f t="shared" si="185"/>
        <v>#REF!</v>
      </c>
      <c r="AW68" s="68" t="e">
        <f t="shared" si="185"/>
        <v>#REF!</v>
      </c>
      <c r="AX68" s="68" t="e">
        <f t="shared" si="185"/>
        <v>#REF!</v>
      </c>
      <c r="AY68" s="68" t="e">
        <f t="shared" si="185"/>
        <v>#REF!</v>
      </c>
      <c r="AZ68" s="68" t="e">
        <f t="shared" si="185"/>
        <v>#REF!</v>
      </c>
      <c r="BA68" s="68" t="e">
        <f t="shared" si="185"/>
        <v>#REF!</v>
      </c>
      <c r="BB68" s="68" t="e">
        <f t="shared" si="185"/>
        <v>#REF!</v>
      </c>
      <c r="BC68" s="68" t="e">
        <f t="shared" si="185"/>
        <v>#REF!</v>
      </c>
      <c r="BD68" s="68" t="e">
        <f t="shared" si="185"/>
        <v>#REF!</v>
      </c>
      <c r="BE68" s="68" t="e">
        <f t="shared" si="185"/>
        <v>#REF!</v>
      </c>
      <c r="BF68" s="68" t="e">
        <f t="shared" si="185"/>
        <v>#REF!</v>
      </c>
      <c r="BG68" s="68" t="e">
        <f t="shared" si="185"/>
        <v>#REF!</v>
      </c>
      <c r="BH68" s="68" t="e">
        <f t="shared" si="185"/>
        <v>#REF!</v>
      </c>
      <c r="BI68" s="68" t="e">
        <f t="shared" si="185"/>
        <v>#REF!</v>
      </c>
      <c r="BJ68" s="68" t="e">
        <f t="shared" si="185"/>
        <v>#REF!</v>
      </c>
      <c r="BK68" s="68" t="e">
        <f t="shared" si="185"/>
        <v>#REF!</v>
      </c>
      <c r="BL68" s="68" t="e">
        <f t="shared" si="185"/>
        <v>#REF!</v>
      </c>
      <c r="BM68" s="68" t="e">
        <f t="shared" si="185"/>
        <v>#REF!</v>
      </c>
      <c r="BN68" s="68" t="e">
        <f t="shared" si="185"/>
        <v>#REF!</v>
      </c>
      <c r="BO68" s="68" t="e">
        <f t="shared" si="185"/>
        <v>#REF!</v>
      </c>
      <c r="BP68" s="68" t="e">
        <f t="shared" ref="BP68:BW68" si="186">+BP65-BP62</f>
        <v>#REF!</v>
      </c>
      <c r="BQ68" s="68" t="e">
        <f t="shared" si="186"/>
        <v>#REF!</v>
      </c>
      <c r="BR68" s="68" t="e">
        <f t="shared" si="186"/>
        <v>#REF!</v>
      </c>
      <c r="BS68" s="68" t="e">
        <f t="shared" si="186"/>
        <v>#REF!</v>
      </c>
      <c r="BT68" s="68" t="e">
        <f t="shared" si="186"/>
        <v>#REF!</v>
      </c>
      <c r="BU68" s="68" t="e">
        <f t="shared" si="186"/>
        <v>#REF!</v>
      </c>
      <c r="BV68" s="68" t="e">
        <f t="shared" si="186"/>
        <v>#REF!</v>
      </c>
      <c r="BW68" s="68" t="e">
        <f t="shared" si="186"/>
        <v>#REF!</v>
      </c>
    </row>
    <row r="69" spans="2:75">
      <c r="B69" s="20"/>
      <c r="C69" s="18" t="str">
        <f>IF(Units="U.S.","Profit per square foot per week","Profit per square meter per week")</f>
        <v>Profit per square foot per week</v>
      </c>
      <c r="D69" s="226" t="e">
        <f t="shared" ref="D69:BO69" si="187">IF(D30=0,0,D67/D50)</f>
        <v>#REF!</v>
      </c>
      <c r="E69" s="226" t="e">
        <f t="shared" si="187"/>
        <v>#REF!</v>
      </c>
      <c r="F69" s="226" t="e">
        <f t="shared" si="187"/>
        <v>#REF!</v>
      </c>
      <c r="G69" s="226" t="e">
        <f t="shared" si="187"/>
        <v>#REF!</v>
      </c>
      <c r="H69" s="226" t="e">
        <f t="shared" si="187"/>
        <v>#REF!</v>
      </c>
      <c r="I69" s="226" t="e">
        <f t="shared" si="187"/>
        <v>#REF!</v>
      </c>
      <c r="J69" s="68" t="e">
        <f t="shared" si="187"/>
        <v>#REF!</v>
      </c>
      <c r="K69" s="68" t="e">
        <f t="shared" si="187"/>
        <v>#REF!</v>
      </c>
      <c r="L69" s="68" t="e">
        <f t="shared" si="187"/>
        <v>#REF!</v>
      </c>
      <c r="M69" s="68" t="e">
        <f t="shared" si="187"/>
        <v>#REF!</v>
      </c>
      <c r="N69" s="68" t="e">
        <f t="shared" si="187"/>
        <v>#REF!</v>
      </c>
      <c r="O69" s="68" t="e">
        <f t="shared" si="187"/>
        <v>#REF!</v>
      </c>
      <c r="P69" s="68" t="e">
        <f t="shared" si="187"/>
        <v>#REF!</v>
      </c>
      <c r="Q69" s="68" t="e">
        <f t="shared" si="187"/>
        <v>#REF!</v>
      </c>
      <c r="R69" s="68" t="e">
        <f t="shared" si="187"/>
        <v>#REF!</v>
      </c>
      <c r="S69" s="68" t="e">
        <f t="shared" si="187"/>
        <v>#REF!</v>
      </c>
      <c r="T69" s="68" t="e">
        <f t="shared" si="187"/>
        <v>#REF!</v>
      </c>
      <c r="U69" s="68" t="e">
        <f t="shared" si="187"/>
        <v>#REF!</v>
      </c>
      <c r="V69" s="68" t="e">
        <f t="shared" si="187"/>
        <v>#REF!</v>
      </c>
      <c r="W69" s="68" t="e">
        <f t="shared" si="187"/>
        <v>#REF!</v>
      </c>
      <c r="X69" s="68" t="e">
        <f t="shared" si="187"/>
        <v>#REF!</v>
      </c>
      <c r="Y69" s="68" t="e">
        <f t="shared" si="187"/>
        <v>#REF!</v>
      </c>
      <c r="Z69" s="68" t="e">
        <f t="shared" si="187"/>
        <v>#REF!</v>
      </c>
      <c r="AA69" s="68" t="e">
        <f t="shared" si="187"/>
        <v>#REF!</v>
      </c>
      <c r="AB69" s="68" t="e">
        <f t="shared" si="187"/>
        <v>#REF!</v>
      </c>
      <c r="AC69" s="68" t="e">
        <f t="shared" si="187"/>
        <v>#REF!</v>
      </c>
      <c r="AD69" s="68" t="e">
        <f t="shared" si="187"/>
        <v>#REF!</v>
      </c>
      <c r="AE69" s="68" t="e">
        <f t="shared" si="187"/>
        <v>#REF!</v>
      </c>
      <c r="AF69" s="68" t="e">
        <f t="shared" si="187"/>
        <v>#REF!</v>
      </c>
      <c r="AG69" s="68" t="e">
        <f t="shared" si="187"/>
        <v>#REF!</v>
      </c>
      <c r="AH69" s="68" t="e">
        <f t="shared" si="187"/>
        <v>#REF!</v>
      </c>
      <c r="AI69" s="68" t="e">
        <f t="shared" si="187"/>
        <v>#REF!</v>
      </c>
      <c r="AJ69" s="68" t="e">
        <f t="shared" si="187"/>
        <v>#REF!</v>
      </c>
      <c r="AK69" s="68" t="e">
        <f t="shared" si="187"/>
        <v>#REF!</v>
      </c>
      <c r="AL69" s="68" t="e">
        <f t="shared" si="187"/>
        <v>#REF!</v>
      </c>
      <c r="AM69" s="68" t="e">
        <f t="shared" si="187"/>
        <v>#REF!</v>
      </c>
      <c r="AN69" s="68" t="e">
        <f t="shared" si="187"/>
        <v>#REF!</v>
      </c>
      <c r="AO69" s="68" t="e">
        <f t="shared" si="187"/>
        <v>#REF!</v>
      </c>
      <c r="AP69" s="68" t="e">
        <f t="shared" si="187"/>
        <v>#REF!</v>
      </c>
      <c r="AQ69" s="68" t="e">
        <f t="shared" si="187"/>
        <v>#REF!</v>
      </c>
      <c r="AR69" s="68" t="e">
        <f t="shared" si="187"/>
        <v>#REF!</v>
      </c>
      <c r="AS69" s="68" t="e">
        <f t="shared" si="187"/>
        <v>#REF!</v>
      </c>
      <c r="AT69" s="68" t="e">
        <f t="shared" si="187"/>
        <v>#REF!</v>
      </c>
      <c r="AU69" s="68" t="e">
        <f t="shared" si="187"/>
        <v>#REF!</v>
      </c>
      <c r="AV69" s="68" t="e">
        <f t="shared" si="187"/>
        <v>#REF!</v>
      </c>
      <c r="AW69" s="68" t="e">
        <f t="shared" si="187"/>
        <v>#REF!</v>
      </c>
      <c r="AX69" s="68" t="e">
        <f t="shared" si="187"/>
        <v>#REF!</v>
      </c>
      <c r="AY69" s="68" t="e">
        <f t="shared" si="187"/>
        <v>#REF!</v>
      </c>
      <c r="AZ69" s="68" t="e">
        <f t="shared" si="187"/>
        <v>#REF!</v>
      </c>
      <c r="BA69" s="68" t="e">
        <f t="shared" si="187"/>
        <v>#REF!</v>
      </c>
      <c r="BB69" s="68" t="e">
        <f t="shared" si="187"/>
        <v>#REF!</v>
      </c>
      <c r="BC69" s="68" t="e">
        <f t="shared" si="187"/>
        <v>#REF!</v>
      </c>
      <c r="BD69" s="68" t="e">
        <f t="shared" si="187"/>
        <v>#REF!</v>
      </c>
      <c r="BE69" s="68" t="e">
        <f t="shared" si="187"/>
        <v>#REF!</v>
      </c>
      <c r="BF69" s="68" t="e">
        <f t="shared" si="187"/>
        <v>#REF!</v>
      </c>
      <c r="BG69" s="68" t="e">
        <f t="shared" si="187"/>
        <v>#REF!</v>
      </c>
      <c r="BH69" s="68" t="e">
        <f t="shared" si="187"/>
        <v>#REF!</v>
      </c>
      <c r="BI69" s="68" t="e">
        <f t="shared" si="187"/>
        <v>#REF!</v>
      </c>
      <c r="BJ69" s="68" t="e">
        <f t="shared" si="187"/>
        <v>#REF!</v>
      </c>
      <c r="BK69" s="68" t="e">
        <f t="shared" si="187"/>
        <v>#REF!</v>
      </c>
      <c r="BL69" s="68" t="e">
        <f t="shared" si="187"/>
        <v>#REF!</v>
      </c>
      <c r="BM69" s="68" t="e">
        <f t="shared" si="187"/>
        <v>#REF!</v>
      </c>
      <c r="BN69" s="68" t="e">
        <f t="shared" si="187"/>
        <v>#REF!</v>
      </c>
      <c r="BO69" s="68" t="e">
        <f t="shared" si="187"/>
        <v>#REF!</v>
      </c>
      <c r="BP69" s="68" t="e">
        <f t="shared" ref="BP69:BW69" si="188">IF(BP30=0,0,BP67/BP50)</f>
        <v>#REF!</v>
      </c>
      <c r="BQ69" s="68" t="e">
        <f t="shared" si="188"/>
        <v>#REF!</v>
      </c>
      <c r="BR69" s="68" t="e">
        <f t="shared" si="188"/>
        <v>#REF!</v>
      </c>
      <c r="BS69" s="68" t="e">
        <f t="shared" si="188"/>
        <v>#REF!</v>
      </c>
      <c r="BT69" s="68" t="e">
        <f t="shared" si="188"/>
        <v>#REF!</v>
      </c>
      <c r="BU69" s="68" t="e">
        <f t="shared" si="188"/>
        <v>#REF!</v>
      </c>
      <c r="BV69" s="68" t="e">
        <f t="shared" si="188"/>
        <v>#REF!</v>
      </c>
      <c r="BW69" s="68" t="e">
        <f t="shared" si="188"/>
        <v>#REF!</v>
      </c>
    </row>
    <row r="70" spans="2:75">
      <c r="B70" s="20"/>
      <c r="C70" s="11" t="s">
        <v>180</v>
      </c>
      <c r="D70" s="226" t="e">
        <f>(D64-D55*(1+D36+D37))/D18</f>
        <v>#REF!</v>
      </c>
      <c r="E70" s="226" t="e">
        <f t="shared" ref="E70:BP70" si="189">(E64-E55*(1+E36+E37))/E18</f>
        <v>#REF!</v>
      </c>
      <c r="F70" s="226" t="e">
        <f t="shared" si="189"/>
        <v>#REF!</v>
      </c>
      <c r="G70" s="226" t="e">
        <f t="shared" si="189"/>
        <v>#REF!</v>
      </c>
      <c r="H70" s="226" t="e">
        <f t="shared" si="189"/>
        <v>#REF!</v>
      </c>
      <c r="I70" s="226" t="e">
        <f t="shared" si="189"/>
        <v>#REF!</v>
      </c>
      <c r="J70" s="68" t="e">
        <f t="shared" si="189"/>
        <v>#REF!</v>
      </c>
      <c r="K70" s="68" t="e">
        <f t="shared" si="189"/>
        <v>#REF!</v>
      </c>
      <c r="L70" s="68" t="e">
        <f t="shared" si="189"/>
        <v>#REF!</v>
      </c>
      <c r="M70" s="68" t="e">
        <f t="shared" si="189"/>
        <v>#REF!</v>
      </c>
      <c r="N70" s="68" t="e">
        <f t="shared" si="189"/>
        <v>#REF!</v>
      </c>
      <c r="O70" s="68" t="e">
        <f t="shared" si="189"/>
        <v>#REF!</v>
      </c>
      <c r="P70" s="68" t="e">
        <f t="shared" si="189"/>
        <v>#REF!</v>
      </c>
      <c r="Q70" s="68" t="e">
        <f t="shared" si="189"/>
        <v>#REF!</v>
      </c>
      <c r="R70" s="68" t="e">
        <f t="shared" si="189"/>
        <v>#REF!</v>
      </c>
      <c r="S70" s="68" t="e">
        <f t="shared" si="189"/>
        <v>#REF!</v>
      </c>
      <c r="T70" s="68" t="e">
        <f t="shared" si="189"/>
        <v>#REF!</v>
      </c>
      <c r="U70" s="68" t="e">
        <f t="shared" si="189"/>
        <v>#REF!</v>
      </c>
      <c r="V70" s="68" t="e">
        <f t="shared" si="189"/>
        <v>#REF!</v>
      </c>
      <c r="W70" s="68" t="e">
        <f t="shared" si="189"/>
        <v>#REF!</v>
      </c>
      <c r="X70" s="68" t="e">
        <f t="shared" si="189"/>
        <v>#REF!</v>
      </c>
      <c r="Y70" s="68" t="e">
        <f t="shared" si="189"/>
        <v>#REF!</v>
      </c>
      <c r="Z70" s="68" t="e">
        <f t="shared" si="189"/>
        <v>#REF!</v>
      </c>
      <c r="AA70" s="68" t="e">
        <f t="shared" si="189"/>
        <v>#REF!</v>
      </c>
      <c r="AB70" s="68" t="e">
        <f t="shared" si="189"/>
        <v>#REF!</v>
      </c>
      <c r="AC70" s="68" t="e">
        <f t="shared" si="189"/>
        <v>#REF!</v>
      </c>
      <c r="AD70" s="68" t="e">
        <f t="shared" si="189"/>
        <v>#REF!</v>
      </c>
      <c r="AE70" s="68" t="e">
        <f t="shared" si="189"/>
        <v>#REF!</v>
      </c>
      <c r="AF70" s="68" t="e">
        <f t="shared" si="189"/>
        <v>#REF!</v>
      </c>
      <c r="AG70" s="68" t="e">
        <f t="shared" si="189"/>
        <v>#REF!</v>
      </c>
      <c r="AH70" s="68" t="e">
        <f t="shared" si="189"/>
        <v>#REF!</v>
      </c>
      <c r="AI70" s="68" t="e">
        <f t="shared" si="189"/>
        <v>#REF!</v>
      </c>
      <c r="AJ70" s="68" t="e">
        <f t="shared" si="189"/>
        <v>#REF!</v>
      </c>
      <c r="AK70" s="68" t="e">
        <f t="shared" si="189"/>
        <v>#REF!</v>
      </c>
      <c r="AL70" s="68" t="e">
        <f t="shared" si="189"/>
        <v>#REF!</v>
      </c>
      <c r="AM70" s="68" t="e">
        <f t="shared" si="189"/>
        <v>#REF!</v>
      </c>
      <c r="AN70" s="68" t="e">
        <f t="shared" si="189"/>
        <v>#REF!</v>
      </c>
      <c r="AO70" s="68" t="e">
        <f t="shared" si="189"/>
        <v>#REF!</v>
      </c>
      <c r="AP70" s="68" t="e">
        <f t="shared" si="189"/>
        <v>#REF!</v>
      </c>
      <c r="AQ70" s="68" t="e">
        <f t="shared" si="189"/>
        <v>#REF!</v>
      </c>
      <c r="AR70" s="68" t="e">
        <f t="shared" si="189"/>
        <v>#REF!</v>
      </c>
      <c r="AS70" s="68" t="e">
        <f t="shared" si="189"/>
        <v>#REF!</v>
      </c>
      <c r="AT70" s="68" t="e">
        <f t="shared" si="189"/>
        <v>#REF!</v>
      </c>
      <c r="AU70" s="68" t="e">
        <f t="shared" si="189"/>
        <v>#REF!</v>
      </c>
      <c r="AV70" s="68" t="e">
        <f t="shared" si="189"/>
        <v>#REF!</v>
      </c>
      <c r="AW70" s="68" t="e">
        <f t="shared" si="189"/>
        <v>#REF!</v>
      </c>
      <c r="AX70" s="68" t="e">
        <f t="shared" si="189"/>
        <v>#REF!</v>
      </c>
      <c r="AY70" s="68" t="e">
        <f t="shared" si="189"/>
        <v>#REF!</v>
      </c>
      <c r="AZ70" s="68" t="e">
        <f t="shared" si="189"/>
        <v>#REF!</v>
      </c>
      <c r="BA70" s="68" t="e">
        <f t="shared" si="189"/>
        <v>#REF!</v>
      </c>
      <c r="BB70" s="68" t="e">
        <f t="shared" si="189"/>
        <v>#REF!</v>
      </c>
      <c r="BC70" s="68" t="e">
        <f t="shared" si="189"/>
        <v>#REF!</v>
      </c>
      <c r="BD70" s="68" t="e">
        <f t="shared" si="189"/>
        <v>#REF!</v>
      </c>
      <c r="BE70" s="68" t="e">
        <f t="shared" si="189"/>
        <v>#REF!</v>
      </c>
      <c r="BF70" s="68" t="e">
        <f t="shared" si="189"/>
        <v>#REF!</v>
      </c>
      <c r="BG70" s="68" t="e">
        <f t="shared" si="189"/>
        <v>#REF!</v>
      </c>
      <c r="BH70" s="68" t="e">
        <f t="shared" si="189"/>
        <v>#REF!</v>
      </c>
      <c r="BI70" s="68" t="e">
        <f t="shared" si="189"/>
        <v>#REF!</v>
      </c>
      <c r="BJ70" s="68" t="e">
        <f t="shared" si="189"/>
        <v>#REF!</v>
      </c>
      <c r="BK70" s="68" t="e">
        <f t="shared" si="189"/>
        <v>#REF!</v>
      </c>
      <c r="BL70" s="68" t="e">
        <f t="shared" si="189"/>
        <v>#REF!</v>
      </c>
      <c r="BM70" s="68" t="e">
        <f t="shared" si="189"/>
        <v>#REF!</v>
      </c>
      <c r="BN70" s="68" t="e">
        <f t="shared" si="189"/>
        <v>#REF!</v>
      </c>
      <c r="BO70" s="68" t="e">
        <f t="shared" si="189"/>
        <v>#REF!</v>
      </c>
      <c r="BP70" s="68" t="e">
        <f t="shared" si="189"/>
        <v>#REF!</v>
      </c>
      <c r="BQ70" s="68" t="e">
        <f t="shared" ref="BQ70:BW70" si="190">(BQ64-BQ55*(1+BQ36+BQ37))/BQ18</f>
        <v>#REF!</v>
      </c>
      <c r="BR70" s="68" t="e">
        <f t="shared" si="190"/>
        <v>#REF!</v>
      </c>
      <c r="BS70" s="68" t="e">
        <f t="shared" si="190"/>
        <v>#REF!</v>
      </c>
      <c r="BT70" s="68" t="e">
        <f t="shared" si="190"/>
        <v>#REF!</v>
      </c>
      <c r="BU70" s="68" t="e">
        <f t="shared" si="190"/>
        <v>#REF!</v>
      </c>
      <c r="BV70" s="68" t="e">
        <f t="shared" si="190"/>
        <v>#REF!</v>
      </c>
      <c r="BW70" s="68" t="e">
        <f t="shared" si="190"/>
        <v>#REF!</v>
      </c>
    </row>
    <row r="71" spans="2:75">
      <c r="B71" s="20"/>
      <c r="C71" s="18" t="str">
        <f>IF(Units="U.S.","Gross margin per square foot per week","Profit per square meter per week")</f>
        <v>Gross margin per square foot per week</v>
      </c>
      <c r="D71" s="226" t="e">
        <f>D70/D51</f>
        <v>#REF!</v>
      </c>
      <c r="E71" s="226" t="e">
        <f t="shared" ref="E71:BP71" si="191">E70/E51</f>
        <v>#REF!</v>
      </c>
      <c r="F71" s="226" t="e">
        <f t="shared" si="191"/>
        <v>#REF!</v>
      </c>
      <c r="G71" s="226" t="e">
        <f t="shared" si="191"/>
        <v>#REF!</v>
      </c>
      <c r="H71" s="226" t="e">
        <f t="shared" si="191"/>
        <v>#REF!</v>
      </c>
      <c r="I71" s="226" t="e">
        <f t="shared" si="191"/>
        <v>#REF!</v>
      </c>
      <c r="J71" s="68" t="e">
        <f t="shared" si="191"/>
        <v>#REF!</v>
      </c>
      <c r="K71" s="68" t="e">
        <f t="shared" si="191"/>
        <v>#REF!</v>
      </c>
      <c r="L71" s="68" t="e">
        <f t="shared" si="191"/>
        <v>#REF!</v>
      </c>
      <c r="M71" s="68" t="e">
        <f t="shared" si="191"/>
        <v>#REF!</v>
      </c>
      <c r="N71" s="68" t="e">
        <f t="shared" si="191"/>
        <v>#REF!</v>
      </c>
      <c r="O71" s="68" t="e">
        <f t="shared" si="191"/>
        <v>#REF!</v>
      </c>
      <c r="P71" s="68" t="e">
        <f t="shared" si="191"/>
        <v>#REF!</v>
      </c>
      <c r="Q71" s="68" t="e">
        <f t="shared" si="191"/>
        <v>#REF!</v>
      </c>
      <c r="R71" s="68" t="e">
        <f t="shared" si="191"/>
        <v>#REF!</v>
      </c>
      <c r="S71" s="68" t="e">
        <f t="shared" si="191"/>
        <v>#REF!</v>
      </c>
      <c r="T71" s="68" t="e">
        <f t="shared" si="191"/>
        <v>#REF!</v>
      </c>
      <c r="U71" s="68" t="e">
        <f t="shared" si="191"/>
        <v>#REF!</v>
      </c>
      <c r="V71" s="68" t="e">
        <f t="shared" si="191"/>
        <v>#REF!</v>
      </c>
      <c r="W71" s="68" t="e">
        <f t="shared" si="191"/>
        <v>#REF!</v>
      </c>
      <c r="X71" s="68" t="e">
        <f t="shared" si="191"/>
        <v>#REF!</v>
      </c>
      <c r="Y71" s="68" t="e">
        <f t="shared" si="191"/>
        <v>#REF!</v>
      </c>
      <c r="Z71" s="68" t="e">
        <f t="shared" si="191"/>
        <v>#REF!</v>
      </c>
      <c r="AA71" s="68" t="e">
        <f t="shared" si="191"/>
        <v>#REF!</v>
      </c>
      <c r="AB71" s="68" t="e">
        <f t="shared" si="191"/>
        <v>#REF!</v>
      </c>
      <c r="AC71" s="68" t="e">
        <f t="shared" si="191"/>
        <v>#REF!</v>
      </c>
      <c r="AD71" s="68" t="e">
        <f t="shared" si="191"/>
        <v>#REF!</v>
      </c>
      <c r="AE71" s="68" t="e">
        <f t="shared" si="191"/>
        <v>#REF!</v>
      </c>
      <c r="AF71" s="68" t="e">
        <f t="shared" si="191"/>
        <v>#REF!</v>
      </c>
      <c r="AG71" s="68" t="e">
        <f t="shared" si="191"/>
        <v>#REF!</v>
      </c>
      <c r="AH71" s="68" t="e">
        <f t="shared" si="191"/>
        <v>#REF!</v>
      </c>
      <c r="AI71" s="68" t="e">
        <f t="shared" si="191"/>
        <v>#REF!</v>
      </c>
      <c r="AJ71" s="68" t="e">
        <f t="shared" si="191"/>
        <v>#REF!</v>
      </c>
      <c r="AK71" s="68" t="e">
        <f t="shared" si="191"/>
        <v>#REF!</v>
      </c>
      <c r="AL71" s="68" t="e">
        <f t="shared" si="191"/>
        <v>#REF!</v>
      </c>
      <c r="AM71" s="68" t="e">
        <f t="shared" si="191"/>
        <v>#REF!</v>
      </c>
      <c r="AN71" s="68" t="e">
        <f t="shared" si="191"/>
        <v>#REF!</v>
      </c>
      <c r="AO71" s="68" t="e">
        <f t="shared" si="191"/>
        <v>#REF!</v>
      </c>
      <c r="AP71" s="68" t="e">
        <f t="shared" si="191"/>
        <v>#REF!</v>
      </c>
      <c r="AQ71" s="68" t="e">
        <f t="shared" si="191"/>
        <v>#REF!</v>
      </c>
      <c r="AR71" s="68" t="e">
        <f t="shared" si="191"/>
        <v>#REF!</v>
      </c>
      <c r="AS71" s="68" t="e">
        <f t="shared" si="191"/>
        <v>#REF!</v>
      </c>
      <c r="AT71" s="68" t="e">
        <f t="shared" si="191"/>
        <v>#REF!</v>
      </c>
      <c r="AU71" s="68" t="e">
        <f t="shared" si="191"/>
        <v>#REF!</v>
      </c>
      <c r="AV71" s="68" t="e">
        <f t="shared" si="191"/>
        <v>#REF!</v>
      </c>
      <c r="AW71" s="68" t="e">
        <f t="shared" si="191"/>
        <v>#REF!</v>
      </c>
      <c r="AX71" s="68" t="e">
        <f t="shared" si="191"/>
        <v>#REF!</v>
      </c>
      <c r="AY71" s="68" t="e">
        <f t="shared" si="191"/>
        <v>#REF!</v>
      </c>
      <c r="AZ71" s="68" t="e">
        <f t="shared" si="191"/>
        <v>#REF!</v>
      </c>
      <c r="BA71" s="68" t="e">
        <f t="shared" si="191"/>
        <v>#REF!</v>
      </c>
      <c r="BB71" s="68" t="e">
        <f t="shared" si="191"/>
        <v>#REF!</v>
      </c>
      <c r="BC71" s="68" t="e">
        <f t="shared" si="191"/>
        <v>#REF!</v>
      </c>
      <c r="BD71" s="68" t="e">
        <f t="shared" si="191"/>
        <v>#REF!</v>
      </c>
      <c r="BE71" s="68" t="e">
        <f t="shared" si="191"/>
        <v>#REF!</v>
      </c>
      <c r="BF71" s="68" t="e">
        <f t="shared" si="191"/>
        <v>#REF!</v>
      </c>
      <c r="BG71" s="68" t="e">
        <f t="shared" si="191"/>
        <v>#REF!</v>
      </c>
      <c r="BH71" s="68" t="e">
        <f t="shared" si="191"/>
        <v>#REF!</v>
      </c>
      <c r="BI71" s="68" t="e">
        <f t="shared" si="191"/>
        <v>#REF!</v>
      </c>
      <c r="BJ71" s="68" t="e">
        <f t="shared" si="191"/>
        <v>#REF!</v>
      </c>
      <c r="BK71" s="68" t="e">
        <f t="shared" si="191"/>
        <v>#REF!</v>
      </c>
      <c r="BL71" s="68" t="e">
        <f t="shared" si="191"/>
        <v>#REF!</v>
      </c>
      <c r="BM71" s="68" t="e">
        <f t="shared" si="191"/>
        <v>#REF!</v>
      </c>
      <c r="BN71" s="68" t="e">
        <f t="shared" si="191"/>
        <v>#REF!</v>
      </c>
      <c r="BO71" s="68" t="e">
        <f t="shared" si="191"/>
        <v>#REF!</v>
      </c>
      <c r="BP71" s="68" t="e">
        <f t="shared" si="191"/>
        <v>#REF!</v>
      </c>
      <c r="BQ71" s="68" t="e">
        <f t="shared" ref="BQ71:BW71" si="192">BQ70/BQ51</f>
        <v>#REF!</v>
      </c>
      <c r="BR71" s="68" t="e">
        <f t="shared" si="192"/>
        <v>#REF!</v>
      </c>
      <c r="BS71" s="68" t="e">
        <f t="shared" si="192"/>
        <v>#REF!</v>
      </c>
      <c r="BT71" s="68" t="e">
        <f t="shared" si="192"/>
        <v>#REF!</v>
      </c>
      <c r="BU71" s="68" t="e">
        <f t="shared" si="192"/>
        <v>#REF!</v>
      </c>
      <c r="BV71" s="68" t="e">
        <f t="shared" si="192"/>
        <v>#REF!</v>
      </c>
      <c r="BW71" s="68" t="e">
        <f t="shared" si="192"/>
        <v>#REF!</v>
      </c>
    </row>
    <row r="72" spans="2:75">
      <c r="B72" s="20"/>
      <c r="C72" s="42"/>
      <c r="D72" s="233"/>
      <c r="E72" s="233"/>
      <c r="F72" s="233"/>
      <c r="G72" s="233"/>
      <c r="H72" s="233"/>
      <c r="I72" s="233"/>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2:75">
      <c r="B73" s="20"/>
      <c r="C73" s="14" t="s">
        <v>49</v>
      </c>
      <c r="D73" s="229">
        <f t="shared" ref="D73:BO73" si="193">IF(D15-D33&gt;0,D32*(D15-D33),0)</f>
        <v>0</v>
      </c>
      <c r="E73" s="229">
        <f t="shared" si="193"/>
        <v>0</v>
      </c>
      <c r="F73" s="229" t="e">
        <f t="shared" si="193"/>
        <v>#REF!</v>
      </c>
      <c r="G73" s="229" t="e">
        <f t="shared" si="193"/>
        <v>#REF!</v>
      </c>
      <c r="H73" s="229">
        <f t="shared" si="193"/>
        <v>0</v>
      </c>
      <c r="I73" s="229">
        <f t="shared" si="193"/>
        <v>0</v>
      </c>
      <c r="J73" s="71">
        <f t="shared" si="193"/>
        <v>0</v>
      </c>
      <c r="K73" s="71">
        <f t="shared" si="193"/>
        <v>0</v>
      </c>
      <c r="L73" s="71" t="e">
        <f t="shared" si="193"/>
        <v>#REF!</v>
      </c>
      <c r="M73" s="71" t="e">
        <f t="shared" si="193"/>
        <v>#REF!</v>
      </c>
      <c r="N73" s="71">
        <f t="shared" si="193"/>
        <v>0</v>
      </c>
      <c r="O73" s="71">
        <f t="shared" si="193"/>
        <v>0</v>
      </c>
      <c r="P73" s="71">
        <f t="shared" si="193"/>
        <v>0</v>
      </c>
      <c r="Q73" s="71">
        <f t="shared" si="193"/>
        <v>0</v>
      </c>
      <c r="R73" s="71" t="e">
        <f t="shared" si="193"/>
        <v>#REF!</v>
      </c>
      <c r="S73" s="71" t="e">
        <f t="shared" si="193"/>
        <v>#REF!</v>
      </c>
      <c r="T73" s="71">
        <f t="shared" si="193"/>
        <v>0</v>
      </c>
      <c r="U73" s="71">
        <f t="shared" si="193"/>
        <v>0</v>
      </c>
      <c r="V73" s="71">
        <f t="shared" si="193"/>
        <v>0</v>
      </c>
      <c r="W73" s="71">
        <f t="shared" si="193"/>
        <v>0</v>
      </c>
      <c r="X73" s="71" t="e">
        <f t="shared" si="193"/>
        <v>#REF!</v>
      </c>
      <c r="Y73" s="71" t="e">
        <f t="shared" si="193"/>
        <v>#REF!</v>
      </c>
      <c r="Z73" s="71">
        <f t="shared" si="193"/>
        <v>0</v>
      </c>
      <c r="AA73" s="71">
        <f t="shared" si="193"/>
        <v>0</v>
      </c>
      <c r="AB73" s="71">
        <f t="shared" si="193"/>
        <v>0</v>
      </c>
      <c r="AC73" s="71">
        <f t="shared" si="193"/>
        <v>0</v>
      </c>
      <c r="AD73" s="71" t="e">
        <f t="shared" si="193"/>
        <v>#REF!</v>
      </c>
      <c r="AE73" s="71" t="e">
        <f t="shared" si="193"/>
        <v>#REF!</v>
      </c>
      <c r="AF73" s="71">
        <f t="shared" si="193"/>
        <v>0</v>
      </c>
      <c r="AG73" s="71">
        <f t="shared" si="193"/>
        <v>0</v>
      </c>
      <c r="AH73" s="71">
        <f t="shared" si="193"/>
        <v>0</v>
      </c>
      <c r="AI73" s="71">
        <f t="shared" si="193"/>
        <v>0</v>
      </c>
      <c r="AJ73" s="71" t="e">
        <f t="shared" si="193"/>
        <v>#REF!</v>
      </c>
      <c r="AK73" s="71" t="e">
        <f t="shared" si="193"/>
        <v>#REF!</v>
      </c>
      <c r="AL73" s="71">
        <f t="shared" si="193"/>
        <v>0</v>
      </c>
      <c r="AM73" s="71">
        <f t="shared" si="193"/>
        <v>0</v>
      </c>
      <c r="AN73" s="71">
        <f t="shared" si="193"/>
        <v>0</v>
      </c>
      <c r="AO73" s="71">
        <f t="shared" si="193"/>
        <v>0</v>
      </c>
      <c r="AP73" s="71" t="e">
        <f t="shared" si="193"/>
        <v>#REF!</v>
      </c>
      <c r="AQ73" s="71" t="e">
        <f t="shared" si="193"/>
        <v>#REF!</v>
      </c>
      <c r="AR73" s="71">
        <f t="shared" si="193"/>
        <v>0</v>
      </c>
      <c r="AS73" s="71">
        <f t="shared" si="193"/>
        <v>0</v>
      </c>
      <c r="AT73" s="71">
        <f t="shared" si="193"/>
        <v>0</v>
      </c>
      <c r="AU73" s="71">
        <f t="shared" si="193"/>
        <v>0</v>
      </c>
      <c r="AV73" s="71" t="e">
        <f t="shared" si="193"/>
        <v>#REF!</v>
      </c>
      <c r="AW73" s="71" t="e">
        <f t="shared" si="193"/>
        <v>#REF!</v>
      </c>
      <c r="AX73" s="71">
        <f t="shared" si="193"/>
        <v>0</v>
      </c>
      <c r="AY73" s="71">
        <f t="shared" si="193"/>
        <v>0</v>
      </c>
      <c r="AZ73" s="71">
        <f t="shared" si="193"/>
        <v>0</v>
      </c>
      <c r="BA73" s="71">
        <f t="shared" si="193"/>
        <v>0</v>
      </c>
      <c r="BB73" s="71" t="e">
        <f t="shared" si="193"/>
        <v>#REF!</v>
      </c>
      <c r="BC73" s="71" t="e">
        <f t="shared" si="193"/>
        <v>#REF!</v>
      </c>
      <c r="BD73" s="71">
        <f t="shared" si="193"/>
        <v>0</v>
      </c>
      <c r="BE73" s="71">
        <f t="shared" si="193"/>
        <v>0</v>
      </c>
      <c r="BF73" s="71" t="e">
        <f t="shared" si="193"/>
        <v>#REF!</v>
      </c>
      <c r="BG73" s="71" t="e">
        <f t="shared" si="193"/>
        <v>#REF!</v>
      </c>
      <c r="BH73" s="71" t="e">
        <f t="shared" si="193"/>
        <v>#REF!</v>
      </c>
      <c r="BI73" s="71" t="e">
        <f t="shared" si="193"/>
        <v>#REF!</v>
      </c>
      <c r="BJ73" s="71" t="e">
        <f t="shared" si="193"/>
        <v>#REF!</v>
      </c>
      <c r="BK73" s="71" t="e">
        <f t="shared" si="193"/>
        <v>#REF!</v>
      </c>
      <c r="BL73" s="71" t="e">
        <f t="shared" si="193"/>
        <v>#REF!</v>
      </c>
      <c r="BM73" s="71" t="e">
        <f t="shared" si="193"/>
        <v>#REF!</v>
      </c>
      <c r="BN73" s="71" t="e">
        <f t="shared" si="193"/>
        <v>#REF!</v>
      </c>
      <c r="BO73" s="71" t="e">
        <f t="shared" si="193"/>
        <v>#REF!</v>
      </c>
      <c r="BP73" s="71" t="e">
        <f t="shared" ref="BP73:BW73" si="194">IF(BP15-BP33&gt;0,BP32*(BP15-BP33),0)</f>
        <v>#REF!</v>
      </c>
      <c r="BQ73" s="71" t="e">
        <f t="shared" si="194"/>
        <v>#REF!</v>
      </c>
      <c r="BR73" s="71" t="e">
        <f t="shared" si="194"/>
        <v>#REF!</v>
      </c>
      <c r="BS73" s="71" t="e">
        <f t="shared" si="194"/>
        <v>#REF!</v>
      </c>
      <c r="BT73" s="71" t="e">
        <f t="shared" si="194"/>
        <v>#REF!</v>
      </c>
      <c r="BU73" s="71" t="e">
        <f t="shared" si="194"/>
        <v>#REF!</v>
      </c>
      <c r="BV73" s="71" t="e">
        <f t="shared" si="194"/>
        <v>#REF!</v>
      </c>
      <c r="BW73" s="71" t="e">
        <f t="shared" si="194"/>
        <v>#REF!</v>
      </c>
    </row>
    <row r="74" spans="2:75">
      <c r="B74" s="20"/>
      <c r="C74" s="20"/>
      <c r="D74" s="234"/>
      <c r="E74" s="234"/>
      <c r="F74" s="234"/>
      <c r="G74" s="234"/>
      <c r="H74" s="234"/>
      <c r="I74" s="234"/>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row>
    <row r="75" spans="2:75">
      <c r="B75" s="20"/>
      <c r="C75" s="23" t="s">
        <v>3</v>
      </c>
      <c r="D75" s="235"/>
      <c r="E75" s="235"/>
      <c r="F75" s="235"/>
      <c r="G75" s="235"/>
      <c r="H75" s="235"/>
      <c r="I75" s="235"/>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row>
    <row r="76" spans="2:75">
      <c r="B76" s="20"/>
      <c r="C76" s="38" t="s">
        <v>50</v>
      </c>
      <c r="D76" s="236" t="e">
        <f t="shared" ref="D76:BO76" si="195">+D61</f>
        <v>#REF!</v>
      </c>
      <c r="E76" s="236" t="e">
        <f t="shared" si="195"/>
        <v>#REF!</v>
      </c>
      <c r="F76" s="236" t="e">
        <f t="shared" si="195"/>
        <v>#REF!</v>
      </c>
      <c r="G76" s="236" t="e">
        <f t="shared" si="195"/>
        <v>#REF!</v>
      </c>
      <c r="H76" s="236" t="e">
        <f t="shared" si="195"/>
        <v>#REF!</v>
      </c>
      <c r="I76" s="236" t="e">
        <f t="shared" si="195"/>
        <v>#REF!</v>
      </c>
      <c r="J76" s="76" t="e">
        <f t="shared" si="195"/>
        <v>#REF!</v>
      </c>
      <c r="K76" s="76" t="e">
        <f t="shared" si="195"/>
        <v>#REF!</v>
      </c>
      <c r="L76" s="76" t="e">
        <f t="shared" si="195"/>
        <v>#REF!</v>
      </c>
      <c r="M76" s="76" t="e">
        <f t="shared" si="195"/>
        <v>#REF!</v>
      </c>
      <c r="N76" s="76" t="e">
        <f t="shared" si="195"/>
        <v>#REF!</v>
      </c>
      <c r="O76" s="76" t="e">
        <f t="shared" si="195"/>
        <v>#REF!</v>
      </c>
      <c r="P76" s="76" t="e">
        <f t="shared" si="195"/>
        <v>#REF!</v>
      </c>
      <c r="Q76" s="76" t="e">
        <f t="shared" si="195"/>
        <v>#REF!</v>
      </c>
      <c r="R76" s="76" t="e">
        <f t="shared" si="195"/>
        <v>#REF!</v>
      </c>
      <c r="S76" s="76" t="e">
        <f t="shared" si="195"/>
        <v>#REF!</v>
      </c>
      <c r="T76" s="76" t="e">
        <f t="shared" si="195"/>
        <v>#REF!</v>
      </c>
      <c r="U76" s="76" t="e">
        <f t="shared" si="195"/>
        <v>#REF!</v>
      </c>
      <c r="V76" s="76" t="e">
        <f t="shared" si="195"/>
        <v>#REF!</v>
      </c>
      <c r="W76" s="76" t="e">
        <f t="shared" si="195"/>
        <v>#REF!</v>
      </c>
      <c r="X76" s="76" t="e">
        <f t="shared" si="195"/>
        <v>#REF!</v>
      </c>
      <c r="Y76" s="76" t="e">
        <f t="shared" si="195"/>
        <v>#REF!</v>
      </c>
      <c r="Z76" s="76" t="e">
        <f t="shared" si="195"/>
        <v>#REF!</v>
      </c>
      <c r="AA76" s="76" t="e">
        <f t="shared" si="195"/>
        <v>#REF!</v>
      </c>
      <c r="AB76" s="76" t="e">
        <f t="shared" si="195"/>
        <v>#REF!</v>
      </c>
      <c r="AC76" s="76" t="e">
        <f t="shared" si="195"/>
        <v>#REF!</v>
      </c>
      <c r="AD76" s="76" t="e">
        <f t="shared" si="195"/>
        <v>#REF!</v>
      </c>
      <c r="AE76" s="76" t="e">
        <f t="shared" si="195"/>
        <v>#REF!</v>
      </c>
      <c r="AF76" s="76" t="e">
        <f t="shared" si="195"/>
        <v>#REF!</v>
      </c>
      <c r="AG76" s="76" t="e">
        <f t="shared" si="195"/>
        <v>#REF!</v>
      </c>
      <c r="AH76" s="76" t="e">
        <f t="shared" si="195"/>
        <v>#REF!</v>
      </c>
      <c r="AI76" s="76" t="e">
        <f t="shared" si="195"/>
        <v>#REF!</v>
      </c>
      <c r="AJ76" s="76" t="e">
        <f t="shared" si="195"/>
        <v>#REF!</v>
      </c>
      <c r="AK76" s="76" t="e">
        <f t="shared" si="195"/>
        <v>#REF!</v>
      </c>
      <c r="AL76" s="76" t="e">
        <f t="shared" si="195"/>
        <v>#REF!</v>
      </c>
      <c r="AM76" s="76" t="e">
        <f t="shared" si="195"/>
        <v>#REF!</v>
      </c>
      <c r="AN76" s="76" t="e">
        <f t="shared" si="195"/>
        <v>#REF!</v>
      </c>
      <c r="AO76" s="76" t="e">
        <f t="shared" si="195"/>
        <v>#REF!</v>
      </c>
      <c r="AP76" s="76" t="e">
        <f t="shared" si="195"/>
        <v>#REF!</v>
      </c>
      <c r="AQ76" s="76" t="e">
        <f t="shared" si="195"/>
        <v>#REF!</v>
      </c>
      <c r="AR76" s="76" t="e">
        <f t="shared" si="195"/>
        <v>#REF!</v>
      </c>
      <c r="AS76" s="76" t="e">
        <f t="shared" si="195"/>
        <v>#REF!</v>
      </c>
      <c r="AT76" s="76" t="e">
        <f t="shared" si="195"/>
        <v>#REF!</v>
      </c>
      <c r="AU76" s="76" t="e">
        <f t="shared" si="195"/>
        <v>#REF!</v>
      </c>
      <c r="AV76" s="76" t="e">
        <f t="shared" si="195"/>
        <v>#REF!</v>
      </c>
      <c r="AW76" s="76" t="e">
        <f t="shared" si="195"/>
        <v>#REF!</v>
      </c>
      <c r="AX76" s="76" t="e">
        <f t="shared" si="195"/>
        <v>#REF!</v>
      </c>
      <c r="AY76" s="76" t="e">
        <f t="shared" si="195"/>
        <v>#REF!</v>
      </c>
      <c r="AZ76" s="76" t="e">
        <f t="shared" si="195"/>
        <v>#REF!</v>
      </c>
      <c r="BA76" s="76" t="e">
        <f t="shared" si="195"/>
        <v>#REF!</v>
      </c>
      <c r="BB76" s="76" t="e">
        <f t="shared" si="195"/>
        <v>#REF!</v>
      </c>
      <c r="BC76" s="76" t="e">
        <f t="shared" si="195"/>
        <v>#REF!</v>
      </c>
      <c r="BD76" s="76" t="e">
        <f t="shared" si="195"/>
        <v>#REF!</v>
      </c>
      <c r="BE76" s="76" t="e">
        <f t="shared" si="195"/>
        <v>#REF!</v>
      </c>
      <c r="BF76" s="76" t="e">
        <f t="shared" si="195"/>
        <v>#REF!</v>
      </c>
      <c r="BG76" s="76" t="e">
        <f t="shared" si="195"/>
        <v>#REF!</v>
      </c>
      <c r="BH76" s="76" t="e">
        <f t="shared" si="195"/>
        <v>#REF!</v>
      </c>
      <c r="BI76" s="76" t="e">
        <f t="shared" si="195"/>
        <v>#REF!</v>
      </c>
      <c r="BJ76" s="76" t="e">
        <f t="shared" si="195"/>
        <v>#REF!</v>
      </c>
      <c r="BK76" s="76" t="e">
        <f t="shared" si="195"/>
        <v>#REF!</v>
      </c>
      <c r="BL76" s="76" t="e">
        <f t="shared" si="195"/>
        <v>#REF!</v>
      </c>
      <c r="BM76" s="76" t="e">
        <f t="shared" si="195"/>
        <v>#REF!</v>
      </c>
      <c r="BN76" s="76" t="e">
        <f t="shared" si="195"/>
        <v>#REF!</v>
      </c>
      <c r="BO76" s="76" t="e">
        <f t="shared" si="195"/>
        <v>#REF!</v>
      </c>
      <c r="BP76" s="76" t="e">
        <f t="shared" ref="BP76:BW76" si="196">+BP61</f>
        <v>#REF!</v>
      </c>
      <c r="BQ76" s="76" t="e">
        <f t="shared" si="196"/>
        <v>#REF!</v>
      </c>
      <c r="BR76" s="76" t="e">
        <f t="shared" si="196"/>
        <v>#REF!</v>
      </c>
      <c r="BS76" s="76" t="e">
        <f t="shared" si="196"/>
        <v>#REF!</v>
      </c>
      <c r="BT76" s="76" t="e">
        <f t="shared" si="196"/>
        <v>#REF!</v>
      </c>
      <c r="BU76" s="76" t="e">
        <f t="shared" si="196"/>
        <v>#REF!</v>
      </c>
      <c r="BV76" s="76" t="e">
        <f t="shared" si="196"/>
        <v>#REF!</v>
      </c>
      <c r="BW76" s="76" t="e">
        <f t="shared" si="196"/>
        <v>#REF!</v>
      </c>
    </row>
    <row r="77" spans="2:75">
      <c r="B77" s="20"/>
      <c r="C77" s="39" t="s">
        <v>51</v>
      </c>
      <c r="D77" s="236" t="e">
        <f t="shared" ref="D77:BO77" si="197">+D67</f>
        <v>#REF!</v>
      </c>
      <c r="E77" s="236" t="e">
        <f t="shared" si="197"/>
        <v>#REF!</v>
      </c>
      <c r="F77" s="236" t="e">
        <f t="shared" si="197"/>
        <v>#REF!</v>
      </c>
      <c r="G77" s="236" t="e">
        <f t="shared" si="197"/>
        <v>#REF!</v>
      </c>
      <c r="H77" s="236" t="e">
        <f t="shared" si="197"/>
        <v>#REF!</v>
      </c>
      <c r="I77" s="236" t="e">
        <f t="shared" si="197"/>
        <v>#REF!</v>
      </c>
      <c r="J77" s="76" t="e">
        <f t="shared" si="197"/>
        <v>#REF!</v>
      </c>
      <c r="K77" s="76" t="e">
        <f t="shared" si="197"/>
        <v>#REF!</v>
      </c>
      <c r="L77" s="76" t="e">
        <f t="shared" si="197"/>
        <v>#REF!</v>
      </c>
      <c r="M77" s="76" t="e">
        <f t="shared" si="197"/>
        <v>#REF!</v>
      </c>
      <c r="N77" s="76" t="e">
        <f t="shared" si="197"/>
        <v>#REF!</v>
      </c>
      <c r="O77" s="76" t="e">
        <f t="shared" si="197"/>
        <v>#REF!</v>
      </c>
      <c r="P77" s="76" t="e">
        <f t="shared" si="197"/>
        <v>#REF!</v>
      </c>
      <c r="Q77" s="76" t="e">
        <f t="shared" si="197"/>
        <v>#REF!</v>
      </c>
      <c r="R77" s="76" t="e">
        <f t="shared" si="197"/>
        <v>#REF!</v>
      </c>
      <c r="S77" s="76" t="e">
        <f t="shared" si="197"/>
        <v>#REF!</v>
      </c>
      <c r="T77" s="76" t="e">
        <f t="shared" si="197"/>
        <v>#REF!</v>
      </c>
      <c r="U77" s="76" t="e">
        <f t="shared" si="197"/>
        <v>#REF!</v>
      </c>
      <c r="V77" s="76" t="e">
        <f t="shared" si="197"/>
        <v>#REF!</v>
      </c>
      <c r="W77" s="76" t="e">
        <f t="shared" si="197"/>
        <v>#REF!</v>
      </c>
      <c r="X77" s="76" t="e">
        <f t="shared" si="197"/>
        <v>#REF!</v>
      </c>
      <c r="Y77" s="76" t="e">
        <f t="shared" si="197"/>
        <v>#REF!</v>
      </c>
      <c r="Z77" s="76" t="e">
        <f t="shared" si="197"/>
        <v>#REF!</v>
      </c>
      <c r="AA77" s="76" t="e">
        <f t="shared" si="197"/>
        <v>#REF!</v>
      </c>
      <c r="AB77" s="76" t="e">
        <f t="shared" si="197"/>
        <v>#REF!</v>
      </c>
      <c r="AC77" s="76" t="e">
        <f t="shared" si="197"/>
        <v>#REF!</v>
      </c>
      <c r="AD77" s="76" t="e">
        <f t="shared" si="197"/>
        <v>#REF!</v>
      </c>
      <c r="AE77" s="76" t="e">
        <f t="shared" si="197"/>
        <v>#REF!</v>
      </c>
      <c r="AF77" s="76" t="e">
        <f t="shared" si="197"/>
        <v>#REF!</v>
      </c>
      <c r="AG77" s="76" t="e">
        <f t="shared" si="197"/>
        <v>#REF!</v>
      </c>
      <c r="AH77" s="76" t="e">
        <f t="shared" si="197"/>
        <v>#REF!</v>
      </c>
      <c r="AI77" s="76" t="e">
        <f t="shared" si="197"/>
        <v>#REF!</v>
      </c>
      <c r="AJ77" s="76" t="e">
        <f t="shared" si="197"/>
        <v>#REF!</v>
      </c>
      <c r="AK77" s="76" t="e">
        <f t="shared" si="197"/>
        <v>#REF!</v>
      </c>
      <c r="AL77" s="76" t="e">
        <f t="shared" si="197"/>
        <v>#REF!</v>
      </c>
      <c r="AM77" s="76" t="e">
        <f t="shared" si="197"/>
        <v>#REF!</v>
      </c>
      <c r="AN77" s="76" t="e">
        <f t="shared" si="197"/>
        <v>#REF!</v>
      </c>
      <c r="AO77" s="76" t="e">
        <f t="shared" si="197"/>
        <v>#REF!</v>
      </c>
      <c r="AP77" s="76" t="e">
        <f t="shared" si="197"/>
        <v>#REF!</v>
      </c>
      <c r="AQ77" s="76" t="e">
        <f t="shared" si="197"/>
        <v>#REF!</v>
      </c>
      <c r="AR77" s="76" t="e">
        <f t="shared" si="197"/>
        <v>#REF!</v>
      </c>
      <c r="AS77" s="76" t="e">
        <f t="shared" si="197"/>
        <v>#REF!</v>
      </c>
      <c r="AT77" s="76" t="e">
        <f t="shared" si="197"/>
        <v>#REF!</v>
      </c>
      <c r="AU77" s="76" t="e">
        <f t="shared" si="197"/>
        <v>#REF!</v>
      </c>
      <c r="AV77" s="76" t="e">
        <f t="shared" si="197"/>
        <v>#REF!</v>
      </c>
      <c r="AW77" s="76" t="e">
        <f t="shared" si="197"/>
        <v>#REF!</v>
      </c>
      <c r="AX77" s="76" t="e">
        <f t="shared" si="197"/>
        <v>#REF!</v>
      </c>
      <c r="AY77" s="76" t="e">
        <f t="shared" si="197"/>
        <v>#REF!</v>
      </c>
      <c r="AZ77" s="76" t="e">
        <f t="shared" si="197"/>
        <v>#REF!</v>
      </c>
      <c r="BA77" s="76" t="e">
        <f t="shared" si="197"/>
        <v>#REF!</v>
      </c>
      <c r="BB77" s="76" t="e">
        <f t="shared" si="197"/>
        <v>#REF!</v>
      </c>
      <c r="BC77" s="76" t="e">
        <f t="shared" si="197"/>
        <v>#REF!</v>
      </c>
      <c r="BD77" s="76" t="e">
        <f t="shared" si="197"/>
        <v>#REF!</v>
      </c>
      <c r="BE77" s="76" t="e">
        <f t="shared" si="197"/>
        <v>#REF!</v>
      </c>
      <c r="BF77" s="76" t="e">
        <f t="shared" si="197"/>
        <v>#REF!</v>
      </c>
      <c r="BG77" s="76" t="e">
        <f t="shared" si="197"/>
        <v>#REF!</v>
      </c>
      <c r="BH77" s="76" t="e">
        <f t="shared" si="197"/>
        <v>#REF!</v>
      </c>
      <c r="BI77" s="76" t="e">
        <f t="shared" si="197"/>
        <v>#REF!</v>
      </c>
      <c r="BJ77" s="76" t="e">
        <f t="shared" si="197"/>
        <v>#REF!</v>
      </c>
      <c r="BK77" s="76" t="e">
        <f t="shared" si="197"/>
        <v>#REF!</v>
      </c>
      <c r="BL77" s="76" t="e">
        <f t="shared" si="197"/>
        <v>#REF!</v>
      </c>
      <c r="BM77" s="76" t="e">
        <f t="shared" si="197"/>
        <v>#REF!</v>
      </c>
      <c r="BN77" s="76" t="e">
        <f t="shared" si="197"/>
        <v>#REF!</v>
      </c>
      <c r="BO77" s="76" t="e">
        <f t="shared" si="197"/>
        <v>#REF!</v>
      </c>
      <c r="BP77" s="76" t="e">
        <f t="shared" ref="BP77:BW77" si="198">+BP67</f>
        <v>#REF!</v>
      </c>
      <c r="BQ77" s="76" t="e">
        <f t="shared" si="198"/>
        <v>#REF!</v>
      </c>
      <c r="BR77" s="76" t="e">
        <f t="shared" si="198"/>
        <v>#REF!</v>
      </c>
      <c r="BS77" s="76" t="e">
        <f t="shared" si="198"/>
        <v>#REF!</v>
      </c>
      <c r="BT77" s="76" t="e">
        <f t="shared" si="198"/>
        <v>#REF!</v>
      </c>
      <c r="BU77" s="76" t="e">
        <f t="shared" si="198"/>
        <v>#REF!</v>
      </c>
      <c r="BV77" s="76" t="e">
        <f t="shared" si="198"/>
        <v>#REF!</v>
      </c>
      <c r="BW77" s="76" t="e">
        <f t="shared" si="198"/>
        <v>#REF!</v>
      </c>
    </row>
    <row r="78" spans="2:75">
      <c r="C78" s="39" t="s">
        <v>12</v>
      </c>
      <c r="D78" s="237" t="e">
        <f t="shared" ref="D78:BO78" si="199">IF(D62&lt;&gt;0,(D65-D62)/D62,0)</f>
        <v>#REF!</v>
      </c>
      <c r="E78" s="237" t="e">
        <f t="shared" si="199"/>
        <v>#REF!</v>
      </c>
      <c r="F78" s="237" t="e">
        <f t="shared" si="199"/>
        <v>#REF!</v>
      </c>
      <c r="G78" s="237" t="e">
        <f t="shared" si="199"/>
        <v>#REF!</v>
      </c>
      <c r="H78" s="237" t="e">
        <f t="shared" si="199"/>
        <v>#REF!</v>
      </c>
      <c r="I78" s="237" t="e">
        <f t="shared" si="199"/>
        <v>#REF!</v>
      </c>
      <c r="J78" s="77" t="e">
        <f t="shared" si="199"/>
        <v>#REF!</v>
      </c>
      <c r="K78" s="77" t="e">
        <f t="shared" si="199"/>
        <v>#REF!</v>
      </c>
      <c r="L78" s="77" t="e">
        <f t="shared" si="199"/>
        <v>#REF!</v>
      </c>
      <c r="M78" s="77" t="e">
        <f t="shared" si="199"/>
        <v>#REF!</v>
      </c>
      <c r="N78" s="77" t="e">
        <f t="shared" si="199"/>
        <v>#REF!</v>
      </c>
      <c r="O78" s="77" t="e">
        <f t="shared" si="199"/>
        <v>#REF!</v>
      </c>
      <c r="P78" s="77" t="e">
        <f t="shared" si="199"/>
        <v>#REF!</v>
      </c>
      <c r="Q78" s="77" t="e">
        <f t="shared" si="199"/>
        <v>#REF!</v>
      </c>
      <c r="R78" s="77" t="e">
        <f t="shared" si="199"/>
        <v>#REF!</v>
      </c>
      <c r="S78" s="77" t="e">
        <f t="shared" si="199"/>
        <v>#REF!</v>
      </c>
      <c r="T78" s="77" t="e">
        <f t="shared" si="199"/>
        <v>#REF!</v>
      </c>
      <c r="U78" s="77" t="e">
        <f t="shared" si="199"/>
        <v>#REF!</v>
      </c>
      <c r="V78" s="77" t="e">
        <f t="shared" si="199"/>
        <v>#REF!</v>
      </c>
      <c r="W78" s="77" t="e">
        <f t="shared" si="199"/>
        <v>#REF!</v>
      </c>
      <c r="X78" s="77" t="e">
        <f t="shared" si="199"/>
        <v>#REF!</v>
      </c>
      <c r="Y78" s="77" t="e">
        <f t="shared" si="199"/>
        <v>#REF!</v>
      </c>
      <c r="Z78" s="77" t="e">
        <f t="shared" si="199"/>
        <v>#REF!</v>
      </c>
      <c r="AA78" s="77" t="e">
        <f t="shared" si="199"/>
        <v>#REF!</v>
      </c>
      <c r="AB78" s="77" t="e">
        <f t="shared" si="199"/>
        <v>#REF!</v>
      </c>
      <c r="AC78" s="77" t="e">
        <f t="shared" si="199"/>
        <v>#REF!</v>
      </c>
      <c r="AD78" s="77" t="e">
        <f t="shared" si="199"/>
        <v>#REF!</v>
      </c>
      <c r="AE78" s="77" t="e">
        <f t="shared" si="199"/>
        <v>#REF!</v>
      </c>
      <c r="AF78" s="77" t="e">
        <f t="shared" si="199"/>
        <v>#REF!</v>
      </c>
      <c r="AG78" s="77" t="e">
        <f t="shared" si="199"/>
        <v>#REF!</v>
      </c>
      <c r="AH78" s="77" t="e">
        <f t="shared" si="199"/>
        <v>#REF!</v>
      </c>
      <c r="AI78" s="77" t="e">
        <f t="shared" si="199"/>
        <v>#REF!</v>
      </c>
      <c r="AJ78" s="77" t="e">
        <f t="shared" si="199"/>
        <v>#REF!</v>
      </c>
      <c r="AK78" s="77" t="e">
        <f t="shared" si="199"/>
        <v>#REF!</v>
      </c>
      <c r="AL78" s="77" t="e">
        <f t="shared" si="199"/>
        <v>#REF!</v>
      </c>
      <c r="AM78" s="77" t="e">
        <f t="shared" si="199"/>
        <v>#REF!</v>
      </c>
      <c r="AN78" s="77" t="e">
        <f t="shared" si="199"/>
        <v>#REF!</v>
      </c>
      <c r="AO78" s="77" t="e">
        <f t="shared" si="199"/>
        <v>#REF!</v>
      </c>
      <c r="AP78" s="77" t="e">
        <f t="shared" si="199"/>
        <v>#REF!</v>
      </c>
      <c r="AQ78" s="77" t="e">
        <f t="shared" si="199"/>
        <v>#REF!</v>
      </c>
      <c r="AR78" s="77" t="e">
        <f t="shared" si="199"/>
        <v>#REF!</v>
      </c>
      <c r="AS78" s="77" t="e">
        <f t="shared" si="199"/>
        <v>#REF!</v>
      </c>
      <c r="AT78" s="77" t="e">
        <f t="shared" si="199"/>
        <v>#REF!</v>
      </c>
      <c r="AU78" s="77" t="e">
        <f t="shared" si="199"/>
        <v>#REF!</v>
      </c>
      <c r="AV78" s="77" t="e">
        <f t="shared" si="199"/>
        <v>#REF!</v>
      </c>
      <c r="AW78" s="77" t="e">
        <f t="shared" si="199"/>
        <v>#REF!</v>
      </c>
      <c r="AX78" s="77" t="e">
        <f t="shared" si="199"/>
        <v>#REF!</v>
      </c>
      <c r="AY78" s="77" t="e">
        <f t="shared" si="199"/>
        <v>#REF!</v>
      </c>
      <c r="AZ78" s="77" t="e">
        <f t="shared" si="199"/>
        <v>#REF!</v>
      </c>
      <c r="BA78" s="77" t="e">
        <f t="shared" si="199"/>
        <v>#REF!</v>
      </c>
      <c r="BB78" s="77" t="e">
        <f t="shared" si="199"/>
        <v>#REF!</v>
      </c>
      <c r="BC78" s="77" t="e">
        <f t="shared" si="199"/>
        <v>#REF!</v>
      </c>
      <c r="BD78" s="77" t="e">
        <f t="shared" si="199"/>
        <v>#REF!</v>
      </c>
      <c r="BE78" s="77" t="e">
        <f t="shared" si="199"/>
        <v>#REF!</v>
      </c>
      <c r="BF78" s="77" t="e">
        <f t="shared" si="199"/>
        <v>#REF!</v>
      </c>
      <c r="BG78" s="77" t="e">
        <f t="shared" si="199"/>
        <v>#REF!</v>
      </c>
      <c r="BH78" s="77" t="e">
        <f t="shared" si="199"/>
        <v>#REF!</v>
      </c>
      <c r="BI78" s="77" t="e">
        <f t="shared" si="199"/>
        <v>#REF!</v>
      </c>
      <c r="BJ78" s="77" t="e">
        <f t="shared" si="199"/>
        <v>#REF!</v>
      </c>
      <c r="BK78" s="77" t="e">
        <f t="shared" si="199"/>
        <v>#REF!</v>
      </c>
      <c r="BL78" s="77" t="e">
        <f t="shared" si="199"/>
        <v>#REF!</v>
      </c>
      <c r="BM78" s="77" t="e">
        <f t="shared" si="199"/>
        <v>#REF!</v>
      </c>
      <c r="BN78" s="77" t="e">
        <f t="shared" si="199"/>
        <v>#REF!</v>
      </c>
      <c r="BO78" s="77" t="e">
        <f t="shared" si="199"/>
        <v>#REF!</v>
      </c>
      <c r="BP78" s="77" t="e">
        <f t="shared" ref="BP78:BW78" si="200">IF(BP62&lt;&gt;0,(BP65-BP62)/BP62,0)</f>
        <v>#REF!</v>
      </c>
      <c r="BQ78" s="77" t="e">
        <f t="shared" si="200"/>
        <v>#REF!</v>
      </c>
      <c r="BR78" s="77" t="e">
        <f t="shared" si="200"/>
        <v>#REF!</v>
      </c>
      <c r="BS78" s="77" t="e">
        <f t="shared" si="200"/>
        <v>#REF!</v>
      </c>
      <c r="BT78" s="77" t="e">
        <f t="shared" si="200"/>
        <v>#REF!</v>
      </c>
      <c r="BU78" s="77" t="e">
        <f t="shared" si="200"/>
        <v>#REF!</v>
      </c>
      <c r="BV78" s="77" t="e">
        <f t="shared" si="200"/>
        <v>#REF!</v>
      </c>
      <c r="BW78" s="77" t="e">
        <f t="shared" si="200"/>
        <v>#REF!</v>
      </c>
    </row>
    <row r="79" spans="2:75">
      <c r="C79" s="34"/>
    </row>
    <row r="80" spans="2:75">
      <c r="C80" s="34"/>
    </row>
    <row r="81" spans="2:75">
      <c r="B81" s="6"/>
      <c r="C81" s="166" t="s">
        <v>193</v>
      </c>
      <c r="D81" s="226" t="e">
        <f>D53</f>
        <v>#REF!</v>
      </c>
      <c r="E81" s="226" t="e">
        <f t="shared" ref="E81" si="201">E53</f>
        <v>#REF!</v>
      </c>
      <c r="F81" s="226" t="e">
        <f>F53</f>
        <v>#REF!</v>
      </c>
      <c r="G81" s="226" t="e">
        <f t="shared" ref="G81:BR81" si="202">G53</f>
        <v>#REF!</v>
      </c>
      <c r="H81" s="226" t="e">
        <f t="shared" si="202"/>
        <v>#REF!</v>
      </c>
      <c r="I81" s="226" t="e">
        <f t="shared" si="202"/>
        <v>#REF!</v>
      </c>
      <c r="J81" s="168" t="e">
        <f t="shared" si="202"/>
        <v>#REF!</v>
      </c>
      <c r="K81" s="168" t="e">
        <f t="shared" si="202"/>
        <v>#REF!</v>
      </c>
      <c r="L81" s="168" t="e">
        <f t="shared" si="202"/>
        <v>#REF!</v>
      </c>
      <c r="M81" s="168" t="e">
        <f t="shared" si="202"/>
        <v>#REF!</v>
      </c>
      <c r="N81" s="168" t="e">
        <f t="shared" si="202"/>
        <v>#REF!</v>
      </c>
      <c r="O81" s="168" t="e">
        <f t="shared" si="202"/>
        <v>#REF!</v>
      </c>
      <c r="P81" s="168" t="e">
        <f t="shared" si="202"/>
        <v>#REF!</v>
      </c>
      <c r="Q81" s="168" t="e">
        <f t="shared" si="202"/>
        <v>#REF!</v>
      </c>
      <c r="R81" s="168" t="e">
        <f t="shared" si="202"/>
        <v>#REF!</v>
      </c>
      <c r="S81" s="168" t="e">
        <f t="shared" si="202"/>
        <v>#REF!</v>
      </c>
      <c r="T81" s="168" t="e">
        <f t="shared" si="202"/>
        <v>#REF!</v>
      </c>
      <c r="U81" s="168" t="e">
        <f t="shared" si="202"/>
        <v>#REF!</v>
      </c>
      <c r="V81" s="168" t="e">
        <f t="shared" si="202"/>
        <v>#REF!</v>
      </c>
      <c r="W81" s="168" t="e">
        <f t="shared" si="202"/>
        <v>#REF!</v>
      </c>
      <c r="X81" s="168" t="e">
        <f t="shared" si="202"/>
        <v>#REF!</v>
      </c>
      <c r="Y81" s="168" t="e">
        <f t="shared" si="202"/>
        <v>#REF!</v>
      </c>
      <c r="Z81" s="168" t="e">
        <f t="shared" si="202"/>
        <v>#REF!</v>
      </c>
      <c r="AA81" s="168" t="e">
        <f t="shared" si="202"/>
        <v>#REF!</v>
      </c>
      <c r="AB81" s="168" t="e">
        <f t="shared" si="202"/>
        <v>#REF!</v>
      </c>
      <c r="AC81" s="168" t="e">
        <f t="shared" si="202"/>
        <v>#REF!</v>
      </c>
      <c r="AD81" s="168" t="e">
        <f t="shared" si="202"/>
        <v>#REF!</v>
      </c>
      <c r="AE81" s="168" t="e">
        <f t="shared" si="202"/>
        <v>#REF!</v>
      </c>
      <c r="AF81" s="168" t="e">
        <f t="shared" si="202"/>
        <v>#REF!</v>
      </c>
      <c r="AG81" s="168" t="e">
        <f t="shared" si="202"/>
        <v>#REF!</v>
      </c>
      <c r="AH81" s="168" t="e">
        <f t="shared" si="202"/>
        <v>#REF!</v>
      </c>
      <c r="AI81" s="168" t="e">
        <f t="shared" si="202"/>
        <v>#REF!</v>
      </c>
      <c r="AJ81" s="168" t="e">
        <f t="shared" si="202"/>
        <v>#REF!</v>
      </c>
      <c r="AK81" s="168" t="e">
        <f t="shared" si="202"/>
        <v>#REF!</v>
      </c>
      <c r="AL81" s="168" t="e">
        <f t="shared" si="202"/>
        <v>#REF!</v>
      </c>
      <c r="AM81" s="168" t="e">
        <f t="shared" si="202"/>
        <v>#REF!</v>
      </c>
      <c r="AN81" s="168" t="e">
        <f t="shared" si="202"/>
        <v>#REF!</v>
      </c>
      <c r="AO81" s="168" t="e">
        <f t="shared" si="202"/>
        <v>#REF!</v>
      </c>
      <c r="AP81" s="168" t="e">
        <f t="shared" si="202"/>
        <v>#REF!</v>
      </c>
      <c r="AQ81" s="168" t="e">
        <f t="shared" si="202"/>
        <v>#REF!</v>
      </c>
      <c r="AR81" s="168" t="e">
        <f t="shared" si="202"/>
        <v>#REF!</v>
      </c>
      <c r="AS81" s="168" t="e">
        <f t="shared" si="202"/>
        <v>#REF!</v>
      </c>
      <c r="AT81" s="168" t="e">
        <f t="shared" si="202"/>
        <v>#REF!</v>
      </c>
      <c r="AU81" s="168" t="e">
        <f t="shared" si="202"/>
        <v>#REF!</v>
      </c>
      <c r="AV81" s="168" t="e">
        <f t="shared" si="202"/>
        <v>#REF!</v>
      </c>
      <c r="AW81" s="168" t="e">
        <f t="shared" si="202"/>
        <v>#REF!</v>
      </c>
      <c r="AX81" s="168" t="e">
        <f t="shared" si="202"/>
        <v>#REF!</v>
      </c>
      <c r="AY81" s="168" t="e">
        <f t="shared" si="202"/>
        <v>#REF!</v>
      </c>
      <c r="AZ81" s="168" t="e">
        <f t="shared" si="202"/>
        <v>#REF!</v>
      </c>
      <c r="BA81" s="168" t="e">
        <f t="shared" si="202"/>
        <v>#REF!</v>
      </c>
      <c r="BB81" s="168" t="e">
        <f t="shared" si="202"/>
        <v>#REF!</v>
      </c>
      <c r="BC81" s="168" t="e">
        <f t="shared" si="202"/>
        <v>#REF!</v>
      </c>
      <c r="BD81" s="168" t="e">
        <f t="shared" si="202"/>
        <v>#REF!</v>
      </c>
      <c r="BE81" s="168" t="e">
        <f t="shared" si="202"/>
        <v>#REF!</v>
      </c>
      <c r="BF81" s="168" t="e">
        <f t="shared" si="202"/>
        <v>#REF!</v>
      </c>
      <c r="BG81" s="168" t="e">
        <f t="shared" si="202"/>
        <v>#REF!</v>
      </c>
      <c r="BH81" s="168" t="e">
        <f t="shared" si="202"/>
        <v>#REF!</v>
      </c>
      <c r="BI81" s="168" t="e">
        <f t="shared" si="202"/>
        <v>#REF!</v>
      </c>
      <c r="BJ81" s="168" t="e">
        <f t="shared" si="202"/>
        <v>#REF!</v>
      </c>
      <c r="BK81" s="168" t="e">
        <f t="shared" si="202"/>
        <v>#REF!</v>
      </c>
      <c r="BL81" s="168" t="e">
        <f t="shared" si="202"/>
        <v>#REF!</v>
      </c>
      <c r="BM81" s="168" t="e">
        <f t="shared" si="202"/>
        <v>#REF!</v>
      </c>
      <c r="BN81" s="168" t="e">
        <f t="shared" si="202"/>
        <v>#REF!</v>
      </c>
      <c r="BO81" s="168" t="e">
        <f t="shared" si="202"/>
        <v>#REF!</v>
      </c>
      <c r="BP81" s="168" t="e">
        <f t="shared" si="202"/>
        <v>#REF!</v>
      </c>
      <c r="BQ81" s="168" t="e">
        <f t="shared" si="202"/>
        <v>#REF!</v>
      </c>
      <c r="BR81" s="168" t="e">
        <f t="shared" si="202"/>
        <v>#REF!</v>
      </c>
      <c r="BS81" s="168" t="e">
        <f t="shared" ref="BS81:BW81" si="203">BS53</f>
        <v>#REF!</v>
      </c>
      <c r="BT81" s="168" t="e">
        <f t="shared" si="203"/>
        <v>#REF!</v>
      </c>
      <c r="BU81" s="168" t="e">
        <f t="shared" si="203"/>
        <v>#REF!</v>
      </c>
      <c r="BV81" s="168" t="e">
        <f t="shared" si="203"/>
        <v>#REF!</v>
      </c>
      <c r="BW81" s="168" t="e">
        <f t="shared" si="203"/>
        <v>#REF!</v>
      </c>
    </row>
    <row r="82" spans="2:75">
      <c r="B82" s="6"/>
      <c r="C82" s="166" t="s">
        <v>22</v>
      </c>
      <c r="D82" s="226" t="e">
        <f>D44+D45+D46+D47+D48</f>
        <v>#REF!</v>
      </c>
      <c r="E82" s="226" t="e">
        <f t="shared" ref="E82" si="204">E44+E45+E46+E47+E48</f>
        <v>#REF!</v>
      </c>
      <c r="F82" s="226" t="e">
        <f>F44+F45+F46+F47+F48</f>
        <v>#REF!</v>
      </c>
      <c r="G82" s="226" t="e">
        <f t="shared" ref="G82:BR82" si="205">G44+G45+G46+G47+G48</f>
        <v>#REF!</v>
      </c>
      <c r="H82" s="226" t="e">
        <f t="shared" si="205"/>
        <v>#REF!</v>
      </c>
      <c r="I82" s="226" t="e">
        <f t="shared" si="205"/>
        <v>#REF!</v>
      </c>
      <c r="J82" s="168" t="e">
        <f t="shared" si="205"/>
        <v>#REF!</v>
      </c>
      <c r="K82" s="168" t="e">
        <f t="shared" si="205"/>
        <v>#REF!</v>
      </c>
      <c r="L82" s="168" t="e">
        <f t="shared" si="205"/>
        <v>#REF!</v>
      </c>
      <c r="M82" s="168" t="e">
        <f t="shared" si="205"/>
        <v>#REF!</v>
      </c>
      <c r="N82" s="168" t="e">
        <f t="shared" si="205"/>
        <v>#REF!</v>
      </c>
      <c r="O82" s="168" t="e">
        <f t="shared" si="205"/>
        <v>#REF!</v>
      </c>
      <c r="P82" s="168" t="e">
        <f t="shared" si="205"/>
        <v>#REF!</v>
      </c>
      <c r="Q82" s="168" t="e">
        <f t="shared" si="205"/>
        <v>#REF!</v>
      </c>
      <c r="R82" s="168" t="e">
        <f t="shared" si="205"/>
        <v>#REF!</v>
      </c>
      <c r="S82" s="168" t="e">
        <f t="shared" si="205"/>
        <v>#REF!</v>
      </c>
      <c r="T82" s="168" t="e">
        <f t="shared" si="205"/>
        <v>#REF!</v>
      </c>
      <c r="U82" s="168" t="e">
        <f t="shared" si="205"/>
        <v>#REF!</v>
      </c>
      <c r="V82" s="168" t="e">
        <f t="shared" si="205"/>
        <v>#REF!</v>
      </c>
      <c r="W82" s="168" t="e">
        <f t="shared" si="205"/>
        <v>#REF!</v>
      </c>
      <c r="X82" s="168" t="e">
        <f t="shared" si="205"/>
        <v>#REF!</v>
      </c>
      <c r="Y82" s="168" t="e">
        <f t="shared" si="205"/>
        <v>#REF!</v>
      </c>
      <c r="Z82" s="168" t="e">
        <f t="shared" si="205"/>
        <v>#REF!</v>
      </c>
      <c r="AA82" s="168" t="e">
        <f t="shared" si="205"/>
        <v>#REF!</v>
      </c>
      <c r="AB82" s="168" t="e">
        <f t="shared" si="205"/>
        <v>#REF!</v>
      </c>
      <c r="AC82" s="168" t="e">
        <f t="shared" si="205"/>
        <v>#REF!</v>
      </c>
      <c r="AD82" s="168" t="e">
        <f t="shared" si="205"/>
        <v>#REF!</v>
      </c>
      <c r="AE82" s="168" t="e">
        <f t="shared" si="205"/>
        <v>#REF!</v>
      </c>
      <c r="AF82" s="168" t="e">
        <f t="shared" si="205"/>
        <v>#REF!</v>
      </c>
      <c r="AG82" s="168" t="e">
        <f t="shared" si="205"/>
        <v>#REF!</v>
      </c>
      <c r="AH82" s="168" t="e">
        <f t="shared" si="205"/>
        <v>#REF!</v>
      </c>
      <c r="AI82" s="168" t="e">
        <f t="shared" si="205"/>
        <v>#REF!</v>
      </c>
      <c r="AJ82" s="168" t="e">
        <f t="shared" si="205"/>
        <v>#REF!</v>
      </c>
      <c r="AK82" s="168" t="e">
        <f t="shared" si="205"/>
        <v>#REF!</v>
      </c>
      <c r="AL82" s="168" t="e">
        <f t="shared" si="205"/>
        <v>#REF!</v>
      </c>
      <c r="AM82" s="168" t="e">
        <f t="shared" si="205"/>
        <v>#REF!</v>
      </c>
      <c r="AN82" s="168" t="e">
        <f t="shared" si="205"/>
        <v>#REF!</v>
      </c>
      <c r="AO82" s="168" t="e">
        <f t="shared" si="205"/>
        <v>#REF!</v>
      </c>
      <c r="AP82" s="168" t="e">
        <f t="shared" si="205"/>
        <v>#REF!</v>
      </c>
      <c r="AQ82" s="168" t="e">
        <f t="shared" si="205"/>
        <v>#REF!</v>
      </c>
      <c r="AR82" s="168" t="e">
        <f t="shared" si="205"/>
        <v>#REF!</v>
      </c>
      <c r="AS82" s="168" t="e">
        <f t="shared" si="205"/>
        <v>#REF!</v>
      </c>
      <c r="AT82" s="168" t="e">
        <f t="shared" si="205"/>
        <v>#REF!</v>
      </c>
      <c r="AU82" s="168" t="e">
        <f t="shared" si="205"/>
        <v>#REF!</v>
      </c>
      <c r="AV82" s="168" t="e">
        <f t="shared" si="205"/>
        <v>#REF!</v>
      </c>
      <c r="AW82" s="168" t="e">
        <f t="shared" si="205"/>
        <v>#REF!</v>
      </c>
      <c r="AX82" s="168" t="e">
        <f t="shared" si="205"/>
        <v>#REF!</v>
      </c>
      <c r="AY82" s="168" t="e">
        <f t="shared" si="205"/>
        <v>#REF!</v>
      </c>
      <c r="AZ82" s="168" t="e">
        <f t="shared" si="205"/>
        <v>#REF!</v>
      </c>
      <c r="BA82" s="168" t="e">
        <f t="shared" si="205"/>
        <v>#REF!</v>
      </c>
      <c r="BB82" s="168" t="e">
        <f t="shared" si="205"/>
        <v>#REF!</v>
      </c>
      <c r="BC82" s="168" t="e">
        <f t="shared" si="205"/>
        <v>#REF!</v>
      </c>
      <c r="BD82" s="168" t="e">
        <f t="shared" si="205"/>
        <v>#REF!</v>
      </c>
      <c r="BE82" s="168" t="e">
        <f t="shared" si="205"/>
        <v>#REF!</v>
      </c>
      <c r="BF82" s="168" t="e">
        <f t="shared" si="205"/>
        <v>#REF!</v>
      </c>
      <c r="BG82" s="168" t="e">
        <f t="shared" si="205"/>
        <v>#REF!</v>
      </c>
      <c r="BH82" s="168" t="e">
        <f t="shared" si="205"/>
        <v>#REF!</v>
      </c>
      <c r="BI82" s="168" t="e">
        <f t="shared" si="205"/>
        <v>#REF!</v>
      </c>
      <c r="BJ82" s="168" t="e">
        <f t="shared" si="205"/>
        <v>#REF!</v>
      </c>
      <c r="BK82" s="168" t="e">
        <f t="shared" si="205"/>
        <v>#REF!</v>
      </c>
      <c r="BL82" s="168" t="e">
        <f t="shared" si="205"/>
        <v>#REF!</v>
      </c>
      <c r="BM82" s="168" t="e">
        <f t="shared" si="205"/>
        <v>#REF!</v>
      </c>
      <c r="BN82" s="168" t="e">
        <f t="shared" si="205"/>
        <v>#REF!</v>
      </c>
      <c r="BO82" s="168" t="e">
        <f t="shared" si="205"/>
        <v>#REF!</v>
      </c>
      <c r="BP82" s="168" t="e">
        <f t="shared" si="205"/>
        <v>#REF!</v>
      </c>
      <c r="BQ82" s="168" t="e">
        <f t="shared" si="205"/>
        <v>#REF!</v>
      </c>
      <c r="BR82" s="168" t="e">
        <f t="shared" si="205"/>
        <v>#REF!</v>
      </c>
      <c r="BS82" s="168" t="e">
        <f t="shared" ref="BS82:BW82" si="206">BS44+BS45+BS46+BS47+BS48</f>
        <v>#REF!</v>
      </c>
      <c r="BT82" s="168" t="e">
        <f t="shared" si="206"/>
        <v>#REF!</v>
      </c>
      <c r="BU82" s="168" t="e">
        <f t="shared" si="206"/>
        <v>#REF!</v>
      </c>
      <c r="BV82" s="168" t="e">
        <f t="shared" si="206"/>
        <v>#REF!</v>
      </c>
      <c r="BW82" s="168" t="e">
        <f t="shared" si="206"/>
        <v>#REF!</v>
      </c>
    </row>
    <row r="83" spans="2:75">
      <c r="B83" s="6"/>
      <c r="C83" s="166" t="s">
        <v>194</v>
      </c>
      <c r="D83" s="226">
        <f>D42</f>
        <v>25.5</v>
      </c>
      <c r="E83" s="226">
        <f t="shared" ref="E83" si="207">E42</f>
        <v>20.400000000000002</v>
      </c>
      <c r="F83" s="226" t="e">
        <f>F42</f>
        <v>#REF!</v>
      </c>
      <c r="G83" s="226" t="e">
        <f t="shared" ref="G83:BR83" si="208">G42</f>
        <v>#REF!</v>
      </c>
      <c r="H83" s="226">
        <f t="shared" si="208"/>
        <v>0.25</v>
      </c>
      <c r="I83" s="226">
        <f t="shared" si="208"/>
        <v>0.2</v>
      </c>
      <c r="J83" s="168">
        <f t="shared" si="208"/>
        <v>25.5</v>
      </c>
      <c r="K83" s="168">
        <f t="shared" si="208"/>
        <v>20.400000000000002</v>
      </c>
      <c r="L83" s="168" t="e">
        <f t="shared" si="208"/>
        <v>#REF!</v>
      </c>
      <c r="M83" s="168" t="e">
        <f t="shared" si="208"/>
        <v>#REF!</v>
      </c>
      <c r="N83" s="168">
        <f t="shared" si="208"/>
        <v>0.25</v>
      </c>
      <c r="O83" s="168">
        <f t="shared" si="208"/>
        <v>0.2</v>
      </c>
      <c r="P83" s="168">
        <f t="shared" si="208"/>
        <v>25.5</v>
      </c>
      <c r="Q83" s="168">
        <f t="shared" si="208"/>
        <v>20.400000000000002</v>
      </c>
      <c r="R83" s="168" t="e">
        <f t="shared" si="208"/>
        <v>#REF!</v>
      </c>
      <c r="S83" s="168" t="e">
        <f t="shared" si="208"/>
        <v>#REF!</v>
      </c>
      <c r="T83" s="168">
        <f t="shared" si="208"/>
        <v>0.25</v>
      </c>
      <c r="U83" s="168">
        <f t="shared" si="208"/>
        <v>0.2</v>
      </c>
      <c r="V83" s="168">
        <f t="shared" si="208"/>
        <v>25.5</v>
      </c>
      <c r="W83" s="168">
        <f t="shared" si="208"/>
        <v>20.400000000000002</v>
      </c>
      <c r="X83" s="168" t="e">
        <f t="shared" si="208"/>
        <v>#REF!</v>
      </c>
      <c r="Y83" s="168" t="e">
        <f t="shared" si="208"/>
        <v>#REF!</v>
      </c>
      <c r="Z83" s="168">
        <f t="shared" si="208"/>
        <v>0.25</v>
      </c>
      <c r="AA83" s="168">
        <f t="shared" si="208"/>
        <v>0.2</v>
      </c>
      <c r="AB83" s="168">
        <f t="shared" si="208"/>
        <v>25.5</v>
      </c>
      <c r="AC83" s="168">
        <f t="shared" si="208"/>
        <v>20.400000000000002</v>
      </c>
      <c r="AD83" s="168" t="e">
        <f t="shared" si="208"/>
        <v>#REF!</v>
      </c>
      <c r="AE83" s="168" t="e">
        <f t="shared" si="208"/>
        <v>#REF!</v>
      </c>
      <c r="AF83" s="168">
        <f t="shared" si="208"/>
        <v>0.25</v>
      </c>
      <c r="AG83" s="168">
        <f t="shared" si="208"/>
        <v>0.2</v>
      </c>
      <c r="AH83" s="168">
        <f t="shared" si="208"/>
        <v>25.5</v>
      </c>
      <c r="AI83" s="168">
        <f t="shared" si="208"/>
        <v>20.400000000000002</v>
      </c>
      <c r="AJ83" s="168" t="e">
        <f t="shared" si="208"/>
        <v>#REF!</v>
      </c>
      <c r="AK83" s="168" t="e">
        <f t="shared" si="208"/>
        <v>#REF!</v>
      </c>
      <c r="AL83" s="168">
        <f t="shared" si="208"/>
        <v>0.25</v>
      </c>
      <c r="AM83" s="168">
        <f t="shared" si="208"/>
        <v>0.2</v>
      </c>
      <c r="AN83" s="168">
        <f t="shared" si="208"/>
        <v>25.5</v>
      </c>
      <c r="AO83" s="168">
        <f t="shared" si="208"/>
        <v>20.400000000000002</v>
      </c>
      <c r="AP83" s="168" t="e">
        <f t="shared" si="208"/>
        <v>#REF!</v>
      </c>
      <c r="AQ83" s="168" t="e">
        <f t="shared" si="208"/>
        <v>#REF!</v>
      </c>
      <c r="AR83" s="168">
        <f t="shared" si="208"/>
        <v>0.25</v>
      </c>
      <c r="AS83" s="168">
        <f t="shared" si="208"/>
        <v>0.2</v>
      </c>
      <c r="AT83" s="168">
        <f t="shared" si="208"/>
        <v>25.5</v>
      </c>
      <c r="AU83" s="168">
        <f t="shared" si="208"/>
        <v>20.400000000000002</v>
      </c>
      <c r="AV83" s="168" t="e">
        <f t="shared" si="208"/>
        <v>#REF!</v>
      </c>
      <c r="AW83" s="168" t="e">
        <f t="shared" si="208"/>
        <v>#REF!</v>
      </c>
      <c r="AX83" s="168">
        <f t="shared" si="208"/>
        <v>0.25</v>
      </c>
      <c r="AY83" s="168">
        <f t="shared" si="208"/>
        <v>0.2</v>
      </c>
      <c r="AZ83" s="168">
        <f t="shared" si="208"/>
        <v>25.5</v>
      </c>
      <c r="BA83" s="168">
        <f t="shared" si="208"/>
        <v>20.400000000000002</v>
      </c>
      <c r="BB83" s="168" t="e">
        <f t="shared" si="208"/>
        <v>#REF!</v>
      </c>
      <c r="BC83" s="168" t="e">
        <f t="shared" si="208"/>
        <v>#REF!</v>
      </c>
      <c r="BD83" s="168">
        <f t="shared" si="208"/>
        <v>0.25</v>
      </c>
      <c r="BE83" s="168">
        <f t="shared" si="208"/>
        <v>0.2</v>
      </c>
      <c r="BF83" s="168" t="e">
        <f t="shared" si="208"/>
        <v>#REF!</v>
      </c>
      <c r="BG83" s="168" t="e">
        <f t="shared" si="208"/>
        <v>#REF!</v>
      </c>
      <c r="BH83" s="168" t="e">
        <f t="shared" si="208"/>
        <v>#REF!</v>
      </c>
      <c r="BI83" s="168" t="e">
        <f t="shared" si="208"/>
        <v>#REF!</v>
      </c>
      <c r="BJ83" s="168" t="e">
        <f t="shared" si="208"/>
        <v>#REF!</v>
      </c>
      <c r="BK83" s="168" t="e">
        <f t="shared" si="208"/>
        <v>#REF!</v>
      </c>
      <c r="BL83" s="168" t="e">
        <f t="shared" si="208"/>
        <v>#REF!</v>
      </c>
      <c r="BM83" s="168" t="e">
        <f t="shared" si="208"/>
        <v>#REF!</v>
      </c>
      <c r="BN83" s="168" t="e">
        <f t="shared" si="208"/>
        <v>#REF!</v>
      </c>
      <c r="BO83" s="168" t="e">
        <f t="shared" si="208"/>
        <v>#REF!</v>
      </c>
      <c r="BP83" s="168" t="e">
        <f t="shared" si="208"/>
        <v>#REF!</v>
      </c>
      <c r="BQ83" s="168" t="e">
        <f t="shared" si="208"/>
        <v>#REF!</v>
      </c>
      <c r="BR83" s="168" t="e">
        <f t="shared" si="208"/>
        <v>#REF!</v>
      </c>
      <c r="BS83" s="168" t="e">
        <f t="shared" ref="BS83:BW83" si="209">BS42</f>
        <v>#REF!</v>
      </c>
      <c r="BT83" s="168" t="e">
        <f t="shared" si="209"/>
        <v>#REF!</v>
      </c>
      <c r="BU83" s="168" t="e">
        <f t="shared" si="209"/>
        <v>#REF!</v>
      </c>
      <c r="BV83" s="168" t="e">
        <f t="shared" si="209"/>
        <v>#REF!</v>
      </c>
      <c r="BW83" s="168" t="e">
        <f t="shared" si="209"/>
        <v>#REF!</v>
      </c>
    </row>
    <row r="84" spans="2:75">
      <c r="B84" s="6"/>
      <c r="C84" s="166" t="s">
        <v>195</v>
      </c>
      <c r="D84" s="226">
        <f>D41+D43</f>
        <v>2.4049999999999998</v>
      </c>
      <c r="E84" s="226">
        <f t="shared" ref="E84" si="210">E41</f>
        <v>2.7109999999999999</v>
      </c>
      <c r="F84" s="226">
        <f>F41+F43</f>
        <v>0.16499999999999998</v>
      </c>
      <c r="G84" s="226">
        <f t="shared" ref="G84:BR84" si="211">G41+G43</f>
        <v>0.16499999999999998</v>
      </c>
      <c r="H84" s="226">
        <f t="shared" si="211"/>
        <v>0.16499999999999998</v>
      </c>
      <c r="I84" s="226">
        <f t="shared" si="211"/>
        <v>0.16799999999999998</v>
      </c>
      <c r="J84" s="168">
        <f t="shared" si="211"/>
        <v>2.4049999999999998</v>
      </c>
      <c r="K84" s="168">
        <f t="shared" si="211"/>
        <v>2.7109999999999999</v>
      </c>
      <c r="L84" s="168">
        <f t="shared" si="211"/>
        <v>0.16499999999999998</v>
      </c>
      <c r="M84" s="168">
        <f t="shared" si="211"/>
        <v>0.16499999999999998</v>
      </c>
      <c r="N84" s="168">
        <f t="shared" si="211"/>
        <v>0.16499999999999998</v>
      </c>
      <c r="O84" s="168">
        <f t="shared" si="211"/>
        <v>0.16799999999999998</v>
      </c>
      <c r="P84" s="168">
        <f t="shared" si="211"/>
        <v>2.4049999999999998</v>
      </c>
      <c r="Q84" s="168">
        <f t="shared" si="211"/>
        <v>2.7109999999999999</v>
      </c>
      <c r="R84" s="168">
        <f t="shared" si="211"/>
        <v>0.16499999999999998</v>
      </c>
      <c r="S84" s="168">
        <f t="shared" si="211"/>
        <v>0.16499999999999998</v>
      </c>
      <c r="T84" s="168">
        <f t="shared" si="211"/>
        <v>0.16499999999999998</v>
      </c>
      <c r="U84" s="168">
        <f t="shared" si="211"/>
        <v>0.16799999999999998</v>
      </c>
      <c r="V84" s="168">
        <f t="shared" si="211"/>
        <v>2.4049999999999998</v>
      </c>
      <c r="W84" s="168">
        <f t="shared" si="211"/>
        <v>2.7109999999999999</v>
      </c>
      <c r="X84" s="168">
        <f t="shared" si="211"/>
        <v>0.16499999999999998</v>
      </c>
      <c r="Y84" s="168">
        <f t="shared" si="211"/>
        <v>0.16499999999999998</v>
      </c>
      <c r="Z84" s="168">
        <f t="shared" si="211"/>
        <v>0.16499999999999998</v>
      </c>
      <c r="AA84" s="168">
        <f t="shared" si="211"/>
        <v>0.16799999999999998</v>
      </c>
      <c r="AB84" s="168">
        <f t="shared" si="211"/>
        <v>2.4049999999999998</v>
      </c>
      <c r="AC84" s="168">
        <f t="shared" si="211"/>
        <v>2.7109999999999999</v>
      </c>
      <c r="AD84" s="168">
        <f t="shared" si="211"/>
        <v>0.16499999999999998</v>
      </c>
      <c r="AE84" s="168">
        <f t="shared" si="211"/>
        <v>0.16499999999999998</v>
      </c>
      <c r="AF84" s="168">
        <f t="shared" si="211"/>
        <v>0.16499999999999998</v>
      </c>
      <c r="AG84" s="168">
        <f t="shared" si="211"/>
        <v>0.16799999999999998</v>
      </c>
      <c r="AH84" s="168">
        <f t="shared" si="211"/>
        <v>2.4049999999999998</v>
      </c>
      <c r="AI84" s="168">
        <f t="shared" si="211"/>
        <v>2.7109999999999999</v>
      </c>
      <c r="AJ84" s="168">
        <f t="shared" si="211"/>
        <v>0.16499999999999998</v>
      </c>
      <c r="AK84" s="168">
        <f t="shared" si="211"/>
        <v>0.16499999999999998</v>
      </c>
      <c r="AL84" s="168">
        <f t="shared" si="211"/>
        <v>0.16499999999999998</v>
      </c>
      <c r="AM84" s="168">
        <f t="shared" si="211"/>
        <v>0.16799999999999998</v>
      </c>
      <c r="AN84" s="168">
        <f t="shared" si="211"/>
        <v>2.4049999999999998</v>
      </c>
      <c r="AO84" s="168">
        <f t="shared" si="211"/>
        <v>2.7109999999999999</v>
      </c>
      <c r="AP84" s="168">
        <f t="shared" si="211"/>
        <v>0.16499999999999998</v>
      </c>
      <c r="AQ84" s="168">
        <f t="shared" si="211"/>
        <v>0.16499999999999998</v>
      </c>
      <c r="AR84" s="168">
        <f t="shared" si="211"/>
        <v>0.16499999999999998</v>
      </c>
      <c r="AS84" s="168">
        <f t="shared" si="211"/>
        <v>0.16799999999999998</v>
      </c>
      <c r="AT84" s="168">
        <f t="shared" si="211"/>
        <v>2.4049999999999998</v>
      </c>
      <c r="AU84" s="168">
        <f t="shared" si="211"/>
        <v>2.7109999999999999</v>
      </c>
      <c r="AV84" s="168">
        <f t="shared" si="211"/>
        <v>0.16499999999999998</v>
      </c>
      <c r="AW84" s="168">
        <f t="shared" si="211"/>
        <v>0.16499999999999998</v>
      </c>
      <c r="AX84" s="168">
        <f t="shared" si="211"/>
        <v>0.16499999999999998</v>
      </c>
      <c r="AY84" s="168">
        <f t="shared" si="211"/>
        <v>0.16799999999999998</v>
      </c>
      <c r="AZ84" s="168">
        <f t="shared" si="211"/>
        <v>2.4049999999999998</v>
      </c>
      <c r="BA84" s="168">
        <f t="shared" si="211"/>
        <v>2.7109999999999999</v>
      </c>
      <c r="BB84" s="168">
        <f t="shared" si="211"/>
        <v>0.16499999999999998</v>
      </c>
      <c r="BC84" s="168">
        <f t="shared" si="211"/>
        <v>0.16499999999999998</v>
      </c>
      <c r="BD84" s="168">
        <f t="shared" si="211"/>
        <v>0.16499999999999998</v>
      </c>
      <c r="BE84" s="168">
        <f t="shared" si="211"/>
        <v>0.16799999999999998</v>
      </c>
      <c r="BF84" s="168">
        <f t="shared" si="211"/>
        <v>2.4049999999999998</v>
      </c>
      <c r="BG84" s="168">
        <f t="shared" si="211"/>
        <v>2.7109999999999999</v>
      </c>
      <c r="BH84" s="168">
        <f t="shared" si="211"/>
        <v>0.16499999999999998</v>
      </c>
      <c r="BI84" s="168">
        <f t="shared" si="211"/>
        <v>0.16499999999999998</v>
      </c>
      <c r="BJ84" s="168">
        <f t="shared" si="211"/>
        <v>0.16499999999999998</v>
      </c>
      <c r="BK84" s="168">
        <f t="shared" si="211"/>
        <v>0.16799999999999998</v>
      </c>
      <c r="BL84" s="168">
        <f t="shared" si="211"/>
        <v>2.4049999999999998</v>
      </c>
      <c r="BM84" s="168">
        <f t="shared" si="211"/>
        <v>2.7109999999999999</v>
      </c>
      <c r="BN84" s="168">
        <f t="shared" si="211"/>
        <v>0.16499999999999998</v>
      </c>
      <c r="BO84" s="168">
        <f t="shared" si="211"/>
        <v>0.16499999999999998</v>
      </c>
      <c r="BP84" s="168">
        <f t="shared" si="211"/>
        <v>0.16499999999999998</v>
      </c>
      <c r="BQ84" s="168">
        <f t="shared" si="211"/>
        <v>0.16799999999999998</v>
      </c>
      <c r="BR84" s="168">
        <f t="shared" si="211"/>
        <v>2.6349999999999998</v>
      </c>
      <c r="BS84" s="168">
        <f t="shared" ref="BS84:BW84" si="212">BS41+BS43</f>
        <v>2.9469999999999996</v>
      </c>
      <c r="BT84" s="168">
        <f t="shared" si="212"/>
        <v>0.16499999999999998</v>
      </c>
      <c r="BU84" s="168">
        <f t="shared" si="212"/>
        <v>0.16499999999999998</v>
      </c>
      <c r="BV84" s="168">
        <f t="shared" si="212"/>
        <v>0.16499999999999998</v>
      </c>
      <c r="BW84" s="168">
        <f t="shared" si="212"/>
        <v>0.16799999999999998</v>
      </c>
    </row>
    <row r="85" spans="2:75">
      <c r="B85" s="6"/>
      <c r="C85" s="171" t="s">
        <v>25</v>
      </c>
      <c r="D85" s="238" t="e">
        <f>D59</f>
        <v>#REF!</v>
      </c>
      <c r="E85" s="238" t="e">
        <f t="shared" ref="E85" si="213">E59</f>
        <v>#REF!</v>
      </c>
      <c r="F85" s="238" t="e">
        <f>F59</f>
        <v>#REF!</v>
      </c>
      <c r="G85" s="238" t="e">
        <f t="shared" ref="G85:BR85" si="214">G59</f>
        <v>#REF!</v>
      </c>
      <c r="H85" s="238" t="e">
        <f t="shared" si="214"/>
        <v>#REF!</v>
      </c>
      <c r="I85" s="238" t="e">
        <f t="shared" si="214"/>
        <v>#REF!</v>
      </c>
      <c r="J85" s="172" t="e">
        <f t="shared" si="214"/>
        <v>#REF!</v>
      </c>
      <c r="K85" s="172" t="e">
        <f t="shared" si="214"/>
        <v>#REF!</v>
      </c>
      <c r="L85" s="172" t="e">
        <f t="shared" si="214"/>
        <v>#REF!</v>
      </c>
      <c r="M85" s="172" t="e">
        <f t="shared" si="214"/>
        <v>#REF!</v>
      </c>
      <c r="N85" s="172" t="e">
        <f t="shared" si="214"/>
        <v>#REF!</v>
      </c>
      <c r="O85" s="172" t="e">
        <f t="shared" si="214"/>
        <v>#REF!</v>
      </c>
      <c r="P85" s="172" t="e">
        <f t="shared" si="214"/>
        <v>#REF!</v>
      </c>
      <c r="Q85" s="172" t="e">
        <f t="shared" si="214"/>
        <v>#REF!</v>
      </c>
      <c r="R85" s="172" t="e">
        <f t="shared" si="214"/>
        <v>#REF!</v>
      </c>
      <c r="S85" s="172" t="e">
        <f t="shared" si="214"/>
        <v>#REF!</v>
      </c>
      <c r="T85" s="172" t="e">
        <f t="shared" si="214"/>
        <v>#REF!</v>
      </c>
      <c r="U85" s="172" t="e">
        <f t="shared" si="214"/>
        <v>#REF!</v>
      </c>
      <c r="V85" s="172" t="e">
        <f t="shared" si="214"/>
        <v>#REF!</v>
      </c>
      <c r="W85" s="172" t="e">
        <f t="shared" si="214"/>
        <v>#REF!</v>
      </c>
      <c r="X85" s="172" t="e">
        <f t="shared" si="214"/>
        <v>#REF!</v>
      </c>
      <c r="Y85" s="172" t="e">
        <f t="shared" si="214"/>
        <v>#REF!</v>
      </c>
      <c r="Z85" s="172" t="e">
        <f t="shared" si="214"/>
        <v>#REF!</v>
      </c>
      <c r="AA85" s="172" t="e">
        <f t="shared" si="214"/>
        <v>#REF!</v>
      </c>
      <c r="AB85" s="172" t="e">
        <f t="shared" si="214"/>
        <v>#REF!</v>
      </c>
      <c r="AC85" s="172" t="e">
        <f t="shared" si="214"/>
        <v>#REF!</v>
      </c>
      <c r="AD85" s="172" t="e">
        <f t="shared" si="214"/>
        <v>#REF!</v>
      </c>
      <c r="AE85" s="172" t="e">
        <f t="shared" si="214"/>
        <v>#REF!</v>
      </c>
      <c r="AF85" s="172" t="e">
        <f t="shared" si="214"/>
        <v>#REF!</v>
      </c>
      <c r="AG85" s="172" t="e">
        <f t="shared" si="214"/>
        <v>#REF!</v>
      </c>
      <c r="AH85" s="172" t="e">
        <f t="shared" si="214"/>
        <v>#REF!</v>
      </c>
      <c r="AI85" s="172" t="e">
        <f t="shared" si="214"/>
        <v>#REF!</v>
      </c>
      <c r="AJ85" s="172" t="e">
        <f t="shared" si="214"/>
        <v>#REF!</v>
      </c>
      <c r="AK85" s="172" t="e">
        <f t="shared" si="214"/>
        <v>#REF!</v>
      </c>
      <c r="AL85" s="172" t="e">
        <f t="shared" si="214"/>
        <v>#REF!</v>
      </c>
      <c r="AM85" s="172" t="e">
        <f t="shared" si="214"/>
        <v>#REF!</v>
      </c>
      <c r="AN85" s="172" t="e">
        <f t="shared" si="214"/>
        <v>#REF!</v>
      </c>
      <c r="AO85" s="172" t="e">
        <f t="shared" si="214"/>
        <v>#REF!</v>
      </c>
      <c r="AP85" s="172" t="e">
        <f t="shared" si="214"/>
        <v>#REF!</v>
      </c>
      <c r="AQ85" s="172" t="e">
        <f t="shared" si="214"/>
        <v>#REF!</v>
      </c>
      <c r="AR85" s="172" t="e">
        <f t="shared" si="214"/>
        <v>#REF!</v>
      </c>
      <c r="AS85" s="172" t="e">
        <f t="shared" si="214"/>
        <v>#REF!</v>
      </c>
      <c r="AT85" s="172" t="e">
        <f t="shared" si="214"/>
        <v>#REF!</v>
      </c>
      <c r="AU85" s="172" t="e">
        <f t="shared" si="214"/>
        <v>#REF!</v>
      </c>
      <c r="AV85" s="172" t="e">
        <f t="shared" si="214"/>
        <v>#REF!</v>
      </c>
      <c r="AW85" s="172" t="e">
        <f t="shared" si="214"/>
        <v>#REF!</v>
      </c>
      <c r="AX85" s="172" t="e">
        <f t="shared" si="214"/>
        <v>#REF!</v>
      </c>
      <c r="AY85" s="172" t="e">
        <f t="shared" si="214"/>
        <v>#REF!</v>
      </c>
      <c r="AZ85" s="172" t="e">
        <f t="shared" si="214"/>
        <v>#REF!</v>
      </c>
      <c r="BA85" s="172" t="e">
        <f t="shared" si="214"/>
        <v>#REF!</v>
      </c>
      <c r="BB85" s="172" t="e">
        <f t="shared" si="214"/>
        <v>#REF!</v>
      </c>
      <c r="BC85" s="172" t="e">
        <f t="shared" si="214"/>
        <v>#REF!</v>
      </c>
      <c r="BD85" s="172" t="e">
        <f t="shared" si="214"/>
        <v>#REF!</v>
      </c>
      <c r="BE85" s="172" t="e">
        <f t="shared" si="214"/>
        <v>#REF!</v>
      </c>
      <c r="BF85" s="172" t="e">
        <f t="shared" si="214"/>
        <v>#REF!</v>
      </c>
      <c r="BG85" s="172" t="e">
        <f t="shared" si="214"/>
        <v>#REF!</v>
      </c>
      <c r="BH85" s="172" t="e">
        <f t="shared" si="214"/>
        <v>#REF!</v>
      </c>
      <c r="BI85" s="172" t="e">
        <f t="shared" si="214"/>
        <v>#REF!</v>
      </c>
      <c r="BJ85" s="172" t="e">
        <f t="shared" si="214"/>
        <v>#REF!</v>
      </c>
      <c r="BK85" s="172" t="e">
        <f t="shared" si="214"/>
        <v>#REF!</v>
      </c>
      <c r="BL85" s="172" t="e">
        <f t="shared" si="214"/>
        <v>#REF!</v>
      </c>
      <c r="BM85" s="172" t="e">
        <f t="shared" si="214"/>
        <v>#REF!</v>
      </c>
      <c r="BN85" s="172" t="e">
        <f t="shared" si="214"/>
        <v>#REF!</v>
      </c>
      <c r="BO85" s="172" t="e">
        <f t="shared" si="214"/>
        <v>#REF!</v>
      </c>
      <c r="BP85" s="172" t="e">
        <f t="shared" si="214"/>
        <v>#REF!</v>
      </c>
      <c r="BQ85" s="172" t="e">
        <f t="shared" si="214"/>
        <v>#REF!</v>
      </c>
      <c r="BR85" s="172" t="e">
        <f t="shared" si="214"/>
        <v>#REF!</v>
      </c>
      <c r="BS85" s="172" t="e">
        <f t="shared" ref="BS85:BW85" si="215">BS59</f>
        <v>#REF!</v>
      </c>
      <c r="BT85" s="172" t="e">
        <f t="shared" si="215"/>
        <v>#REF!</v>
      </c>
      <c r="BU85" s="172" t="e">
        <f t="shared" si="215"/>
        <v>#REF!</v>
      </c>
      <c r="BV85" s="172" t="e">
        <f t="shared" si="215"/>
        <v>#REF!</v>
      </c>
      <c r="BW85" s="172" t="e">
        <f t="shared" si="215"/>
        <v>#REF!</v>
      </c>
    </row>
    <row r="86" spans="2:75">
      <c r="B86" s="21"/>
      <c r="C86" s="27" t="s">
        <v>47</v>
      </c>
      <c r="D86" s="229" t="e">
        <f>SUM(D81:D85)</f>
        <v>#REF!</v>
      </c>
      <c r="E86" s="229" t="e">
        <f>SUM(E81:E85)</f>
        <v>#REF!</v>
      </c>
      <c r="F86" s="229" t="e">
        <f t="shared" ref="F86:BP86" si="216">SUM(F81:F85)</f>
        <v>#REF!</v>
      </c>
      <c r="G86" s="229" t="e">
        <f t="shared" si="216"/>
        <v>#REF!</v>
      </c>
      <c r="H86" s="229" t="e">
        <f t="shared" si="216"/>
        <v>#REF!</v>
      </c>
      <c r="I86" s="229" t="e">
        <f t="shared" si="216"/>
        <v>#REF!</v>
      </c>
      <c r="J86" s="71" t="e">
        <f t="shared" si="216"/>
        <v>#REF!</v>
      </c>
      <c r="K86" s="71" t="e">
        <f t="shared" si="216"/>
        <v>#REF!</v>
      </c>
      <c r="L86" s="71" t="e">
        <f t="shared" si="216"/>
        <v>#REF!</v>
      </c>
      <c r="M86" s="71" t="e">
        <f t="shared" si="216"/>
        <v>#REF!</v>
      </c>
      <c r="N86" s="71" t="e">
        <f t="shared" si="216"/>
        <v>#REF!</v>
      </c>
      <c r="O86" s="71" t="e">
        <f t="shared" si="216"/>
        <v>#REF!</v>
      </c>
      <c r="P86" s="71" t="e">
        <f t="shared" si="216"/>
        <v>#REF!</v>
      </c>
      <c r="Q86" s="71" t="e">
        <f t="shared" si="216"/>
        <v>#REF!</v>
      </c>
      <c r="R86" s="71" t="e">
        <f t="shared" si="216"/>
        <v>#REF!</v>
      </c>
      <c r="S86" s="71" t="e">
        <f t="shared" si="216"/>
        <v>#REF!</v>
      </c>
      <c r="T86" s="71" t="e">
        <f t="shared" si="216"/>
        <v>#REF!</v>
      </c>
      <c r="U86" s="71" t="e">
        <f t="shared" si="216"/>
        <v>#REF!</v>
      </c>
      <c r="V86" s="71" t="e">
        <f t="shared" si="216"/>
        <v>#REF!</v>
      </c>
      <c r="W86" s="71" t="e">
        <f t="shared" si="216"/>
        <v>#REF!</v>
      </c>
      <c r="X86" s="71" t="e">
        <f t="shared" si="216"/>
        <v>#REF!</v>
      </c>
      <c r="Y86" s="71" t="e">
        <f t="shared" si="216"/>
        <v>#REF!</v>
      </c>
      <c r="Z86" s="71" t="e">
        <f t="shared" si="216"/>
        <v>#REF!</v>
      </c>
      <c r="AA86" s="71" t="e">
        <f t="shared" si="216"/>
        <v>#REF!</v>
      </c>
      <c r="AB86" s="71" t="e">
        <f t="shared" si="216"/>
        <v>#REF!</v>
      </c>
      <c r="AC86" s="71" t="e">
        <f t="shared" si="216"/>
        <v>#REF!</v>
      </c>
      <c r="AD86" s="71" t="e">
        <f t="shared" si="216"/>
        <v>#REF!</v>
      </c>
      <c r="AE86" s="71" t="e">
        <f t="shared" si="216"/>
        <v>#REF!</v>
      </c>
      <c r="AF86" s="71" t="e">
        <f t="shared" si="216"/>
        <v>#REF!</v>
      </c>
      <c r="AG86" s="71" t="e">
        <f t="shared" si="216"/>
        <v>#REF!</v>
      </c>
      <c r="AH86" s="71" t="e">
        <f t="shared" si="216"/>
        <v>#REF!</v>
      </c>
      <c r="AI86" s="71" t="e">
        <f t="shared" si="216"/>
        <v>#REF!</v>
      </c>
      <c r="AJ86" s="71" t="e">
        <f t="shared" si="216"/>
        <v>#REF!</v>
      </c>
      <c r="AK86" s="71" t="e">
        <f t="shared" si="216"/>
        <v>#REF!</v>
      </c>
      <c r="AL86" s="71" t="e">
        <f t="shared" si="216"/>
        <v>#REF!</v>
      </c>
      <c r="AM86" s="71" t="e">
        <f t="shared" si="216"/>
        <v>#REF!</v>
      </c>
      <c r="AN86" s="71" t="e">
        <f t="shared" si="216"/>
        <v>#REF!</v>
      </c>
      <c r="AO86" s="71" t="e">
        <f t="shared" si="216"/>
        <v>#REF!</v>
      </c>
      <c r="AP86" s="71" t="e">
        <f t="shared" si="216"/>
        <v>#REF!</v>
      </c>
      <c r="AQ86" s="71" t="e">
        <f t="shared" si="216"/>
        <v>#REF!</v>
      </c>
      <c r="AR86" s="71" t="e">
        <f t="shared" si="216"/>
        <v>#REF!</v>
      </c>
      <c r="AS86" s="71" t="e">
        <f t="shared" si="216"/>
        <v>#REF!</v>
      </c>
      <c r="AT86" s="71" t="e">
        <f t="shared" si="216"/>
        <v>#REF!</v>
      </c>
      <c r="AU86" s="71" t="e">
        <f t="shared" si="216"/>
        <v>#REF!</v>
      </c>
      <c r="AV86" s="71" t="e">
        <f t="shared" si="216"/>
        <v>#REF!</v>
      </c>
      <c r="AW86" s="71" t="e">
        <f t="shared" si="216"/>
        <v>#REF!</v>
      </c>
      <c r="AX86" s="71" t="e">
        <f t="shared" si="216"/>
        <v>#REF!</v>
      </c>
      <c r="AY86" s="71" t="e">
        <f t="shared" si="216"/>
        <v>#REF!</v>
      </c>
      <c r="AZ86" s="71" t="e">
        <f t="shared" si="216"/>
        <v>#REF!</v>
      </c>
      <c r="BA86" s="71" t="e">
        <f t="shared" si="216"/>
        <v>#REF!</v>
      </c>
      <c r="BB86" s="71" t="e">
        <f t="shared" si="216"/>
        <v>#REF!</v>
      </c>
      <c r="BC86" s="71" t="e">
        <f t="shared" si="216"/>
        <v>#REF!</v>
      </c>
      <c r="BD86" s="71" t="e">
        <f t="shared" si="216"/>
        <v>#REF!</v>
      </c>
      <c r="BE86" s="71" t="e">
        <f t="shared" si="216"/>
        <v>#REF!</v>
      </c>
      <c r="BF86" s="71" t="e">
        <f t="shared" si="216"/>
        <v>#REF!</v>
      </c>
      <c r="BG86" s="71" t="e">
        <f t="shared" si="216"/>
        <v>#REF!</v>
      </c>
      <c r="BH86" s="71" t="e">
        <f t="shared" si="216"/>
        <v>#REF!</v>
      </c>
      <c r="BI86" s="71" t="e">
        <f t="shared" si="216"/>
        <v>#REF!</v>
      </c>
      <c r="BJ86" s="71" t="e">
        <f t="shared" si="216"/>
        <v>#REF!</v>
      </c>
      <c r="BK86" s="71" t="e">
        <f t="shared" si="216"/>
        <v>#REF!</v>
      </c>
      <c r="BL86" s="71" t="e">
        <f t="shared" si="216"/>
        <v>#REF!</v>
      </c>
      <c r="BM86" s="71" t="e">
        <f t="shared" si="216"/>
        <v>#REF!</v>
      </c>
      <c r="BN86" s="71" t="e">
        <f t="shared" si="216"/>
        <v>#REF!</v>
      </c>
      <c r="BO86" s="71" t="e">
        <f t="shared" si="216"/>
        <v>#REF!</v>
      </c>
      <c r="BP86" s="71" t="e">
        <f t="shared" si="216"/>
        <v>#REF!</v>
      </c>
      <c r="BQ86" s="71" t="e">
        <f t="shared" ref="BQ86:BW86" si="217">SUM(BQ81:BQ85)</f>
        <v>#REF!</v>
      </c>
      <c r="BR86" s="71" t="e">
        <f t="shared" si="217"/>
        <v>#REF!</v>
      </c>
      <c r="BS86" s="71" t="e">
        <f t="shared" si="217"/>
        <v>#REF!</v>
      </c>
      <c r="BT86" s="71" t="e">
        <f t="shared" si="217"/>
        <v>#REF!</v>
      </c>
      <c r="BU86" s="71" t="e">
        <f t="shared" si="217"/>
        <v>#REF!</v>
      </c>
      <c r="BV86" s="71" t="e">
        <f t="shared" si="217"/>
        <v>#REF!</v>
      </c>
      <c r="BW86" s="71" t="e">
        <f t="shared" si="217"/>
        <v>#REF!</v>
      </c>
    </row>
    <row r="87" spans="2:75">
      <c r="B87" s="6"/>
      <c r="C87" s="171"/>
      <c r="D87" s="238"/>
      <c r="E87" s="238"/>
      <c r="F87" s="238"/>
      <c r="G87" s="238"/>
      <c r="H87" s="238"/>
      <c r="I87" s="238"/>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row>
    <row r="88" spans="2:75">
      <c r="B88" s="6"/>
      <c r="C88" s="166" t="s">
        <v>192</v>
      </c>
      <c r="D88" s="226" t="e">
        <f>D41+D42+D43+D44+D45+D46+D47</f>
        <v>#REF!</v>
      </c>
      <c r="E88" s="226" t="e">
        <f t="shared" ref="E88:BP88" si="218">E41+E42+E43+E44+E45+E46+E47</f>
        <v>#REF!</v>
      </c>
      <c r="F88" s="226" t="e">
        <f>F41+F42+F43+F44+F45+F46+F47</f>
        <v>#REF!</v>
      </c>
      <c r="G88" s="226" t="e">
        <f t="shared" si="218"/>
        <v>#REF!</v>
      </c>
      <c r="H88" s="226" t="e">
        <f t="shared" si="218"/>
        <v>#REF!</v>
      </c>
      <c r="I88" s="226" t="e">
        <f t="shared" si="218"/>
        <v>#REF!</v>
      </c>
      <c r="J88" s="168" t="e">
        <f t="shared" si="218"/>
        <v>#REF!</v>
      </c>
      <c r="K88" s="168" t="e">
        <f t="shared" si="218"/>
        <v>#REF!</v>
      </c>
      <c r="L88" s="168" t="e">
        <f t="shared" si="218"/>
        <v>#REF!</v>
      </c>
      <c r="M88" s="168" t="e">
        <f t="shared" si="218"/>
        <v>#REF!</v>
      </c>
      <c r="N88" s="168" t="e">
        <f t="shared" si="218"/>
        <v>#REF!</v>
      </c>
      <c r="O88" s="168" t="e">
        <f t="shared" si="218"/>
        <v>#REF!</v>
      </c>
      <c r="P88" s="168" t="e">
        <f t="shared" si="218"/>
        <v>#REF!</v>
      </c>
      <c r="Q88" s="168" t="e">
        <f t="shared" si="218"/>
        <v>#REF!</v>
      </c>
      <c r="R88" s="168" t="e">
        <f t="shared" si="218"/>
        <v>#REF!</v>
      </c>
      <c r="S88" s="168" t="e">
        <f t="shared" si="218"/>
        <v>#REF!</v>
      </c>
      <c r="T88" s="168" t="e">
        <f t="shared" si="218"/>
        <v>#REF!</v>
      </c>
      <c r="U88" s="168" t="e">
        <f t="shared" si="218"/>
        <v>#REF!</v>
      </c>
      <c r="V88" s="168" t="e">
        <f t="shared" si="218"/>
        <v>#REF!</v>
      </c>
      <c r="W88" s="168" t="e">
        <f t="shared" si="218"/>
        <v>#REF!</v>
      </c>
      <c r="X88" s="168" t="e">
        <f t="shared" si="218"/>
        <v>#REF!</v>
      </c>
      <c r="Y88" s="168" t="e">
        <f t="shared" si="218"/>
        <v>#REF!</v>
      </c>
      <c r="Z88" s="168" t="e">
        <f t="shared" si="218"/>
        <v>#REF!</v>
      </c>
      <c r="AA88" s="168" t="e">
        <f t="shared" si="218"/>
        <v>#REF!</v>
      </c>
      <c r="AB88" s="168" t="e">
        <f t="shared" si="218"/>
        <v>#REF!</v>
      </c>
      <c r="AC88" s="168" t="e">
        <f t="shared" si="218"/>
        <v>#REF!</v>
      </c>
      <c r="AD88" s="168" t="e">
        <f t="shared" si="218"/>
        <v>#REF!</v>
      </c>
      <c r="AE88" s="168" t="e">
        <f t="shared" si="218"/>
        <v>#REF!</v>
      </c>
      <c r="AF88" s="168" t="e">
        <f t="shared" si="218"/>
        <v>#REF!</v>
      </c>
      <c r="AG88" s="168" t="e">
        <f t="shared" si="218"/>
        <v>#REF!</v>
      </c>
      <c r="AH88" s="168" t="e">
        <f t="shared" si="218"/>
        <v>#REF!</v>
      </c>
      <c r="AI88" s="168" t="e">
        <f t="shared" si="218"/>
        <v>#REF!</v>
      </c>
      <c r="AJ88" s="168" t="e">
        <f t="shared" si="218"/>
        <v>#REF!</v>
      </c>
      <c r="AK88" s="168" t="e">
        <f t="shared" si="218"/>
        <v>#REF!</v>
      </c>
      <c r="AL88" s="168" t="e">
        <f t="shared" si="218"/>
        <v>#REF!</v>
      </c>
      <c r="AM88" s="168" t="e">
        <f t="shared" si="218"/>
        <v>#REF!</v>
      </c>
      <c r="AN88" s="168" t="e">
        <f t="shared" si="218"/>
        <v>#REF!</v>
      </c>
      <c r="AO88" s="168" t="e">
        <f t="shared" si="218"/>
        <v>#REF!</v>
      </c>
      <c r="AP88" s="168" t="e">
        <f t="shared" si="218"/>
        <v>#REF!</v>
      </c>
      <c r="AQ88" s="168" t="e">
        <f t="shared" si="218"/>
        <v>#REF!</v>
      </c>
      <c r="AR88" s="168" t="e">
        <f t="shared" si="218"/>
        <v>#REF!</v>
      </c>
      <c r="AS88" s="168" t="e">
        <f t="shared" si="218"/>
        <v>#REF!</v>
      </c>
      <c r="AT88" s="168" t="e">
        <f t="shared" si="218"/>
        <v>#REF!</v>
      </c>
      <c r="AU88" s="168" t="e">
        <f t="shared" si="218"/>
        <v>#REF!</v>
      </c>
      <c r="AV88" s="168" t="e">
        <f t="shared" si="218"/>
        <v>#REF!</v>
      </c>
      <c r="AW88" s="168" t="e">
        <f t="shared" si="218"/>
        <v>#REF!</v>
      </c>
      <c r="AX88" s="168" t="e">
        <f t="shared" si="218"/>
        <v>#REF!</v>
      </c>
      <c r="AY88" s="168" t="e">
        <f t="shared" si="218"/>
        <v>#REF!</v>
      </c>
      <c r="AZ88" s="168" t="e">
        <f t="shared" si="218"/>
        <v>#REF!</v>
      </c>
      <c r="BA88" s="168" t="e">
        <f t="shared" si="218"/>
        <v>#REF!</v>
      </c>
      <c r="BB88" s="168" t="e">
        <f t="shared" si="218"/>
        <v>#REF!</v>
      </c>
      <c r="BC88" s="168" t="e">
        <f t="shared" si="218"/>
        <v>#REF!</v>
      </c>
      <c r="BD88" s="168" t="e">
        <f t="shared" si="218"/>
        <v>#REF!</v>
      </c>
      <c r="BE88" s="168" t="e">
        <f t="shared" si="218"/>
        <v>#REF!</v>
      </c>
      <c r="BF88" s="168" t="e">
        <f t="shared" si="218"/>
        <v>#REF!</v>
      </c>
      <c r="BG88" s="168" t="e">
        <f t="shared" si="218"/>
        <v>#REF!</v>
      </c>
      <c r="BH88" s="168" t="e">
        <f t="shared" si="218"/>
        <v>#REF!</v>
      </c>
      <c r="BI88" s="168" t="e">
        <f t="shared" si="218"/>
        <v>#REF!</v>
      </c>
      <c r="BJ88" s="168" t="e">
        <f t="shared" si="218"/>
        <v>#REF!</v>
      </c>
      <c r="BK88" s="168" t="e">
        <f t="shared" si="218"/>
        <v>#REF!</v>
      </c>
      <c r="BL88" s="168" t="e">
        <f t="shared" si="218"/>
        <v>#REF!</v>
      </c>
      <c r="BM88" s="168" t="e">
        <f t="shared" si="218"/>
        <v>#REF!</v>
      </c>
      <c r="BN88" s="168" t="e">
        <f t="shared" si="218"/>
        <v>#REF!</v>
      </c>
      <c r="BO88" s="168" t="e">
        <f t="shared" si="218"/>
        <v>#REF!</v>
      </c>
      <c r="BP88" s="168" t="e">
        <f t="shared" si="218"/>
        <v>#REF!</v>
      </c>
      <c r="BQ88" s="168" t="e">
        <f t="shared" ref="BQ88:BW88" si="219">BQ41+BQ42+BQ43+BQ44+BQ45+BQ46+BQ47</f>
        <v>#REF!</v>
      </c>
      <c r="BR88" s="168" t="e">
        <f t="shared" si="219"/>
        <v>#REF!</v>
      </c>
      <c r="BS88" s="168" t="e">
        <f t="shared" si="219"/>
        <v>#REF!</v>
      </c>
      <c r="BT88" s="168" t="e">
        <f t="shared" si="219"/>
        <v>#REF!</v>
      </c>
      <c r="BU88" s="168" t="e">
        <f t="shared" si="219"/>
        <v>#REF!</v>
      </c>
      <c r="BV88" s="168" t="e">
        <f t="shared" si="219"/>
        <v>#REF!</v>
      </c>
      <c r="BW88" s="168" t="e">
        <f t="shared" si="219"/>
        <v>#REF!</v>
      </c>
    </row>
    <row r="89" spans="2:75">
      <c r="B89" s="6"/>
      <c r="C89" s="166" t="s">
        <v>191</v>
      </c>
      <c r="D89" s="226" t="e">
        <f>D88/D50</f>
        <v>#REF!</v>
      </c>
      <c r="E89" s="226" t="e">
        <f t="shared" ref="E89" si="220">E88/E50</f>
        <v>#REF!</v>
      </c>
      <c r="F89" s="226" t="e">
        <f>F88/F52</f>
        <v>#REF!</v>
      </c>
      <c r="G89" s="226" t="e">
        <f>G88/G52</f>
        <v>#REF!</v>
      </c>
      <c r="H89" s="226" t="e">
        <f>H88/H52</f>
        <v>#REF!</v>
      </c>
      <c r="I89" s="226" t="e">
        <f>I88/I52</f>
        <v>#REF!</v>
      </c>
      <c r="J89" s="168" t="e">
        <f t="shared" ref="J89:K89" si="221">J88/J50</f>
        <v>#REF!</v>
      </c>
      <c r="K89" s="168" t="e">
        <f t="shared" si="221"/>
        <v>#REF!</v>
      </c>
      <c r="L89" s="168" t="e">
        <f t="shared" ref="L89:O89" si="222">L88/L52</f>
        <v>#REF!</v>
      </c>
      <c r="M89" s="168" t="e">
        <f t="shared" si="222"/>
        <v>#REF!</v>
      </c>
      <c r="N89" s="168" t="e">
        <f t="shared" si="222"/>
        <v>#REF!</v>
      </c>
      <c r="O89" s="168" t="e">
        <f t="shared" si="222"/>
        <v>#REF!</v>
      </c>
      <c r="P89" s="168" t="e">
        <f t="shared" ref="P89:Q89" si="223">P88/P50</f>
        <v>#REF!</v>
      </c>
      <c r="Q89" s="168" t="e">
        <f t="shared" si="223"/>
        <v>#REF!</v>
      </c>
      <c r="R89" s="168" t="e">
        <f t="shared" ref="R89:U89" si="224">R88/R52</f>
        <v>#REF!</v>
      </c>
      <c r="S89" s="168" t="e">
        <f t="shared" si="224"/>
        <v>#REF!</v>
      </c>
      <c r="T89" s="168" t="e">
        <f t="shared" si="224"/>
        <v>#REF!</v>
      </c>
      <c r="U89" s="168" t="e">
        <f t="shared" si="224"/>
        <v>#REF!</v>
      </c>
      <c r="V89" s="168" t="e">
        <f t="shared" ref="V89:W89" si="225">V88/V50</f>
        <v>#REF!</v>
      </c>
      <c r="W89" s="168" t="e">
        <f t="shared" si="225"/>
        <v>#REF!</v>
      </c>
      <c r="X89" s="168" t="e">
        <f t="shared" ref="X89:AA89" si="226">X88/X52</f>
        <v>#REF!</v>
      </c>
      <c r="Y89" s="168" t="e">
        <f t="shared" si="226"/>
        <v>#REF!</v>
      </c>
      <c r="Z89" s="168" t="e">
        <f t="shared" si="226"/>
        <v>#REF!</v>
      </c>
      <c r="AA89" s="168" t="e">
        <f t="shared" si="226"/>
        <v>#REF!</v>
      </c>
      <c r="AB89" s="168" t="e">
        <f t="shared" ref="AB89:AC89" si="227">AB88/AB50</f>
        <v>#REF!</v>
      </c>
      <c r="AC89" s="168" t="e">
        <f t="shared" si="227"/>
        <v>#REF!</v>
      </c>
      <c r="AD89" s="168" t="e">
        <f t="shared" ref="AD89:AG89" si="228">AD88/AD52</f>
        <v>#REF!</v>
      </c>
      <c r="AE89" s="168" t="e">
        <f t="shared" si="228"/>
        <v>#REF!</v>
      </c>
      <c r="AF89" s="168" t="e">
        <f t="shared" si="228"/>
        <v>#REF!</v>
      </c>
      <c r="AG89" s="168" t="e">
        <f t="shared" si="228"/>
        <v>#REF!</v>
      </c>
      <c r="AH89" s="168" t="e">
        <f t="shared" ref="AH89:AI89" si="229">AH88/AH50</f>
        <v>#REF!</v>
      </c>
      <c r="AI89" s="168" t="e">
        <f t="shared" si="229"/>
        <v>#REF!</v>
      </c>
      <c r="AJ89" s="168" t="e">
        <f t="shared" ref="AJ89:AM89" si="230">AJ88/AJ52</f>
        <v>#REF!</v>
      </c>
      <c r="AK89" s="168" t="e">
        <f t="shared" si="230"/>
        <v>#REF!</v>
      </c>
      <c r="AL89" s="168" t="e">
        <f t="shared" si="230"/>
        <v>#REF!</v>
      </c>
      <c r="AM89" s="168" t="e">
        <f t="shared" si="230"/>
        <v>#REF!</v>
      </c>
      <c r="AN89" s="168" t="e">
        <f t="shared" ref="AN89:AO89" si="231">AN88/AN50</f>
        <v>#REF!</v>
      </c>
      <c r="AO89" s="168" t="e">
        <f t="shared" si="231"/>
        <v>#REF!</v>
      </c>
      <c r="AP89" s="168" t="e">
        <f t="shared" ref="AP89:AS89" si="232">AP88/AP52</f>
        <v>#REF!</v>
      </c>
      <c r="AQ89" s="168" t="e">
        <f t="shared" si="232"/>
        <v>#REF!</v>
      </c>
      <c r="AR89" s="168" t="e">
        <f t="shared" si="232"/>
        <v>#REF!</v>
      </c>
      <c r="AS89" s="168" t="e">
        <f t="shared" si="232"/>
        <v>#REF!</v>
      </c>
      <c r="AT89" s="168" t="e">
        <f t="shared" ref="AT89:AU89" si="233">AT88/AT50</f>
        <v>#REF!</v>
      </c>
      <c r="AU89" s="168" t="e">
        <f t="shared" si="233"/>
        <v>#REF!</v>
      </c>
      <c r="AV89" s="168" t="e">
        <f t="shared" ref="AV89:AY89" si="234">AV88/AV52</f>
        <v>#REF!</v>
      </c>
      <c r="AW89" s="168" t="e">
        <f t="shared" si="234"/>
        <v>#REF!</v>
      </c>
      <c r="AX89" s="168" t="e">
        <f t="shared" si="234"/>
        <v>#REF!</v>
      </c>
      <c r="AY89" s="168" t="e">
        <f t="shared" si="234"/>
        <v>#REF!</v>
      </c>
      <c r="AZ89" s="168" t="e">
        <f t="shared" ref="AZ89:BA89" si="235">AZ88/AZ50</f>
        <v>#REF!</v>
      </c>
      <c r="BA89" s="168" t="e">
        <f t="shared" si="235"/>
        <v>#REF!</v>
      </c>
      <c r="BB89" s="168" t="e">
        <f t="shared" ref="BB89:BE89" si="236">BB88/BB52</f>
        <v>#REF!</v>
      </c>
      <c r="BC89" s="168" t="e">
        <f t="shared" si="236"/>
        <v>#REF!</v>
      </c>
      <c r="BD89" s="168" t="e">
        <f t="shared" si="236"/>
        <v>#REF!</v>
      </c>
      <c r="BE89" s="168" t="e">
        <f t="shared" si="236"/>
        <v>#REF!</v>
      </c>
      <c r="BF89" s="168" t="e">
        <f t="shared" ref="BF89:BG89" si="237">BF88/BF50</f>
        <v>#REF!</v>
      </c>
      <c r="BG89" s="168" t="e">
        <f t="shared" si="237"/>
        <v>#REF!</v>
      </c>
      <c r="BH89" s="168" t="e">
        <f t="shared" ref="BH89:BK89" si="238">BH88/BH52</f>
        <v>#REF!</v>
      </c>
      <c r="BI89" s="168" t="e">
        <f t="shared" si="238"/>
        <v>#REF!</v>
      </c>
      <c r="BJ89" s="168" t="e">
        <f t="shared" si="238"/>
        <v>#REF!</v>
      </c>
      <c r="BK89" s="168" t="e">
        <f t="shared" si="238"/>
        <v>#REF!</v>
      </c>
      <c r="BL89" s="168" t="e">
        <f t="shared" ref="BL89:BM89" si="239">BL88/BL50</f>
        <v>#REF!</v>
      </c>
      <c r="BM89" s="168" t="e">
        <f t="shared" si="239"/>
        <v>#REF!</v>
      </c>
      <c r="BN89" s="168" t="e">
        <f t="shared" ref="BN89:BQ89" si="240">BN88/BN52</f>
        <v>#REF!</v>
      </c>
      <c r="BO89" s="168" t="e">
        <f t="shared" si="240"/>
        <v>#REF!</v>
      </c>
      <c r="BP89" s="168" t="e">
        <f t="shared" si="240"/>
        <v>#REF!</v>
      </c>
      <c r="BQ89" s="168" t="e">
        <f t="shared" si="240"/>
        <v>#REF!</v>
      </c>
      <c r="BR89" s="168" t="e">
        <f t="shared" ref="BR89:BS89" si="241">BR88/BR50</f>
        <v>#REF!</v>
      </c>
      <c r="BS89" s="168" t="e">
        <f t="shared" si="241"/>
        <v>#REF!</v>
      </c>
      <c r="BT89" s="168" t="e">
        <f t="shared" ref="BT89:BW89" si="242">BT88/BT52</f>
        <v>#REF!</v>
      </c>
      <c r="BU89" s="168" t="e">
        <f t="shared" si="242"/>
        <v>#REF!</v>
      </c>
      <c r="BV89" s="168" t="e">
        <f t="shared" si="242"/>
        <v>#REF!</v>
      </c>
      <c r="BW89" s="168" t="e">
        <f t="shared" si="242"/>
        <v>#REF!</v>
      </c>
    </row>
    <row r="90" spans="2:75" ht="20.25" customHeight="1">
      <c r="E90" s="258"/>
    </row>
    <row r="91" spans="2:75">
      <c r="B91" s="6"/>
      <c r="C91" s="166" t="s">
        <v>202</v>
      </c>
      <c r="D91" s="226"/>
      <c r="E91" s="225" t="e">
        <f>E86/E50</f>
        <v>#REF!</v>
      </c>
      <c r="F91" s="226"/>
      <c r="G91" s="226"/>
      <c r="H91" s="226"/>
      <c r="I91" s="225" t="e">
        <f t="shared" ref="I91:AN91" si="243">I86/I50</f>
        <v>#REF!</v>
      </c>
      <c r="J91" s="167" t="e">
        <f t="shared" si="243"/>
        <v>#REF!</v>
      </c>
      <c r="K91" s="167" t="e">
        <f t="shared" si="243"/>
        <v>#REF!</v>
      </c>
      <c r="L91" s="167" t="e">
        <f t="shared" si="243"/>
        <v>#REF!</v>
      </c>
      <c r="M91" s="167" t="e">
        <f t="shared" si="243"/>
        <v>#REF!</v>
      </c>
      <c r="N91" s="167" t="e">
        <f t="shared" si="243"/>
        <v>#REF!</v>
      </c>
      <c r="O91" s="167" t="e">
        <f t="shared" si="243"/>
        <v>#REF!</v>
      </c>
      <c r="P91" s="167" t="e">
        <f t="shared" si="243"/>
        <v>#REF!</v>
      </c>
      <c r="Q91" s="167" t="e">
        <f t="shared" si="243"/>
        <v>#REF!</v>
      </c>
      <c r="R91" s="167" t="e">
        <f t="shared" si="243"/>
        <v>#REF!</v>
      </c>
      <c r="S91" s="167" t="e">
        <f t="shared" si="243"/>
        <v>#REF!</v>
      </c>
      <c r="T91" s="167" t="e">
        <f t="shared" si="243"/>
        <v>#REF!</v>
      </c>
      <c r="U91" s="167" t="e">
        <f t="shared" si="243"/>
        <v>#REF!</v>
      </c>
      <c r="V91" s="167" t="e">
        <f t="shared" si="243"/>
        <v>#REF!</v>
      </c>
      <c r="W91" s="167" t="e">
        <f t="shared" si="243"/>
        <v>#REF!</v>
      </c>
      <c r="X91" s="167" t="e">
        <f t="shared" si="243"/>
        <v>#REF!</v>
      </c>
      <c r="Y91" s="167" t="e">
        <f t="shared" si="243"/>
        <v>#REF!</v>
      </c>
      <c r="Z91" s="167" t="e">
        <f t="shared" si="243"/>
        <v>#REF!</v>
      </c>
      <c r="AA91" s="167" t="e">
        <f t="shared" si="243"/>
        <v>#REF!</v>
      </c>
      <c r="AB91" s="167" t="e">
        <f t="shared" si="243"/>
        <v>#REF!</v>
      </c>
      <c r="AC91" s="167" t="e">
        <f t="shared" si="243"/>
        <v>#REF!</v>
      </c>
      <c r="AD91" s="167" t="e">
        <f t="shared" si="243"/>
        <v>#REF!</v>
      </c>
      <c r="AE91" s="167" t="e">
        <f t="shared" si="243"/>
        <v>#REF!</v>
      </c>
      <c r="AF91" s="167" t="e">
        <f t="shared" si="243"/>
        <v>#REF!</v>
      </c>
      <c r="AG91" s="167" t="e">
        <f t="shared" si="243"/>
        <v>#REF!</v>
      </c>
      <c r="AH91" s="167" t="e">
        <f t="shared" si="243"/>
        <v>#REF!</v>
      </c>
      <c r="AI91" s="167" t="e">
        <f t="shared" si="243"/>
        <v>#REF!</v>
      </c>
      <c r="AJ91" s="167" t="e">
        <f t="shared" si="243"/>
        <v>#REF!</v>
      </c>
      <c r="AK91" s="167" t="e">
        <f t="shared" si="243"/>
        <v>#REF!</v>
      </c>
      <c r="AL91" s="167" t="e">
        <f t="shared" si="243"/>
        <v>#REF!</v>
      </c>
      <c r="AM91" s="167" t="e">
        <f t="shared" si="243"/>
        <v>#REF!</v>
      </c>
      <c r="AN91" s="167" t="e">
        <f t="shared" si="243"/>
        <v>#REF!</v>
      </c>
      <c r="AO91" s="167" t="e">
        <f t="shared" ref="AO91:BW91" si="244">AO86/AO50</f>
        <v>#REF!</v>
      </c>
      <c r="AP91" s="167" t="e">
        <f t="shared" si="244"/>
        <v>#REF!</v>
      </c>
      <c r="AQ91" s="167" t="e">
        <f t="shared" si="244"/>
        <v>#REF!</v>
      </c>
      <c r="AR91" s="167" t="e">
        <f t="shared" si="244"/>
        <v>#REF!</v>
      </c>
      <c r="AS91" s="167" t="e">
        <f t="shared" si="244"/>
        <v>#REF!</v>
      </c>
      <c r="AT91" s="167" t="e">
        <f t="shared" si="244"/>
        <v>#REF!</v>
      </c>
      <c r="AU91" s="167" t="e">
        <f t="shared" si="244"/>
        <v>#REF!</v>
      </c>
      <c r="AV91" s="167" t="e">
        <f t="shared" si="244"/>
        <v>#REF!</v>
      </c>
      <c r="AW91" s="167" t="e">
        <f t="shared" si="244"/>
        <v>#REF!</v>
      </c>
      <c r="AX91" s="167" t="e">
        <f t="shared" si="244"/>
        <v>#REF!</v>
      </c>
      <c r="AY91" s="167" t="e">
        <f t="shared" si="244"/>
        <v>#REF!</v>
      </c>
      <c r="AZ91" s="167" t="e">
        <f t="shared" si="244"/>
        <v>#REF!</v>
      </c>
      <c r="BA91" s="167" t="e">
        <f t="shared" si="244"/>
        <v>#REF!</v>
      </c>
      <c r="BB91" s="167" t="e">
        <f t="shared" si="244"/>
        <v>#REF!</v>
      </c>
      <c r="BC91" s="167" t="e">
        <f t="shared" si="244"/>
        <v>#REF!</v>
      </c>
      <c r="BD91" s="167" t="e">
        <f t="shared" si="244"/>
        <v>#REF!</v>
      </c>
      <c r="BE91" s="167" t="e">
        <f t="shared" si="244"/>
        <v>#REF!</v>
      </c>
      <c r="BF91" s="167" t="e">
        <f t="shared" si="244"/>
        <v>#REF!</v>
      </c>
      <c r="BG91" s="167" t="e">
        <f t="shared" si="244"/>
        <v>#REF!</v>
      </c>
      <c r="BH91" s="167" t="e">
        <f t="shared" si="244"/>
        <v>#REF!</v>
      </c>
      <c r="BI91" s="167" t="e">
        <f t="shared" si="244"/>
        <v>#REF!</v>
      </c>
      <c r="BJ91" s="167" t="e">
        <f t="shared" si="244"/>
        <v>#REF!</v>
      </c>
      <c r="BK91" s="167" t="e">
        <f t="shared" si="244"/>
        <v>#REF!</v>
      </c>
      <c r="BL91" s="167" t="e">
        <f t="shared" si="244"/>
        <v>#REF!</v>
      </c>
      <c r="BM91" s="167" t="e">
        <f t="shared" si="244"/>
        <v>#REF!</v>
      </c>
      <c r="BN91" s="167" t="e">
        <f t="shared" si="244"/>
        <v>#REF!</v>
      </c>
      <c r="BO91" s="167" t="e">
        <f t="shared" si="244"/>
        <v>#REF!</v>
      </c>
      <c r="BP91" s="167" t="e">
        <f t="shared" si="244"/>
        <v>#REF!</v>
      </c>
      <c r="BQ91" s="167" t="e">
        <f t="shared" si="244"/>
        <v>#REF!</v>
      </c>
      <c r="BR91" s="167" t="e">
        <f t="shared" si="244"/>
        <v>#REF!</v>
      </c>
      <c r="BS91" s="167" t="e">
        <f t="shared" si="244"/>
        <v>#REF!</v>
      </c>
      <c r="BT91" s="167" t="e">
        <f t="shared" si="244"/>
        <v>#REF!</v>
      </c>
      <c r="BU91" s="167" t="e">
        <f t="shared" si="244"/>
        <v>#REF!</v>
      </c>
      <c r="BV91" s="167" t="e">
        <f t="shared" si="244"/>
        <v>#REF!</v>
      </c>
      <c r="BW91" s="167" t="e">
        <f t="shared" si="244"/>
        <v>#REF!</v>
      </c>
    </row>
    <row r="92" spans="2:75">
      <c r="B92" s="6"/>
      <c r="C92" s="166" t="s">
        <v>203</v>
      </c>
      <c r="D92" s="226"/>
      <c r="E92" s="225" t="e">
        <f>E91/E18</f>
        <v>#REF!</v>
      </c>
      <c r="F92" s="226"/>
      <c r="G92" s="226"/>
      <c r="H92" s="226"/>
      <c r="I92" s="225" t="e">
        <f t="shared" ref="I92:AN92" si="245">I91/I18</f>
        <v>#REF!</v>
      </c>
      <c r="J92" s="167" t="e">
        <f t="shared" si="245"/>
        <v>#REF!</v>
      </c>
      <c r="K92" s="167" t="e">
        <f t="shared" si="245"/>
        <v>#REF!</v>
      </c>
      <c r="L92" s="167" t="e">
        <f t="shared" si="245"/>
        <v>#REF!</v>
      </c>
      <c r="M92" s="167" t="e">
        <f t="shared" si="245"/>
        <v>#REF!</v>
      </c>
      <c r="N92" s="167" t="e">
        <f t="shared" si="245"/>
        <v>#REF!</v>
      </c>
      <c r="O92" s="167" t="e">
        <f t="shared" si="245"/>
        <v>#REF!</v>
      </c>
      <c r="P92" s="167" t="e">
        <f t="shared" si="245"/>
        <v>#REF!</v>
      </c>
      <c r="Q92" s="167" t="e">
        <f t="shared" si="245"/>
        <v>#REF!</v>
      </c>
      <c r="R92" s="167" t="e">
        <f t="shared" si="245"/>
        <v>#REF!</v>
      </c>
      <c r="S92" s="167" t="e">
        <f t="shared" si="245"/>
        <v>#REF!</v>
      </c>
      <c r="T92" s="167" t="e">
        <f t="shared" si="245"/>
        <v>#REF!</v>
      </c>
      <c r="U92" s="167" t="e">
        <f t="shared" si="245"/>
        <v>#REF!</v>
      </c>
      <c r="V92" s="167" t="e">
        <f t="shared" si="245"/>
        <v>#REF!</v>
      </c>
      <c r="W92" s="167" t="e">
        <f t="shared" si="245"/>
        <v>#REF!</v>
      </c>
      <c r="X92" s="167" t="e">
        <f t="shared" si="245"/>
        <v>#REF!</v>
      </c>
      <c r="Y92" s="167" t="e">
        <f t="shared" si="245"/>
        <v>#REF!</v>
      </c>
      <c r="Z92" s="167" t="e">
        <f t="shared" si="245"/>
        <v>#REF!</v>
      </c>
      <c r="AA92" s="167" t="e">
        <f t="shared" si="245"/>
        <v>#REF!</v>
      </c>
      <c r="AB92" s="167" t="e">
        <f t="shared" si="245"/>
        <v>#REF!</v>
      </c>
      <c r="AC92" s="167" t="e">
        <f t="shared" si="245"/>
        <v>#REF!</v>
      </c>
      <c r="AD92" s="167" t="e">
        <f t="shared" si="245"/>
        <v>#REF!</v>
      </c>
      <c r="AE92" s="167" t="e">
        <f t="shared" si="245"/>
        <v>#REF!</v>
      </c>
      <c r="AF92" s="167" t="e">
        <f t="shared" si="245"/>
        <v>#REF!</v>
      </c>
      <c r="AG92" s="167" t="e">
        <f t="shared" si="245"/>
        <v>#REF!</v>
      </c>
      <c r="AH92" s="167" t="e">
        <f t="shared" si="245"/>
        <v>#REF!</v>
      </c>
      <c r="AI92" s="167" t="e">
        <f t="shared" si="245"/>
        <v>#REF!</v>
      </c>
      <c r="AJ92" s="167" t="e">
        <f t="shared" si="245"/>
        <v>#REF!</v>
      </c>
      <c r="AK92" s="167" t="e">
        <f t="shared" si="245"/>
        <v>#REF!</v>
      </c>
      <c r="AL92" s="167" t="e">
        <f t="shared" si="245"/>
        <v>#REF!</v>
      </c>
      <c r="AM92" s="167" t="e">
        <f t="shared" si="245"/>
        <v>#REF!</v>
      </c>
      <c r="AN92" s="167" t="e">
        <f t="shared" si="245"/>
        <v>#REF!</v>
      </c>
      <c r="AO92" s="167" t="e">
        <f t="shared" ref="AO92:BT92" si="246">AO91/AO18</f>
        <v>#REF!</v>
      </c>
      <c r="AP92" s="167" t="e">
        <f t="shared" si="246"/>
        <v>#REF!</v>
      </c>
      <c r="AQ92" s="167" t="e">
        <f t="shared" si="246"/>
        <v>#REF!</v>
      </c>
      <c r="AR92" s="167" t="e">
        <f t="shared" si="246"/>
        <v>#REF!</v>
      </c>
      <c r="AS92" s="167" t="e">
        <f t="shared" si="246"/>
        <v>#REF!</v>
      </c>
      <c r="AT92" s="167" t="e">
        <f t="shared" si="246"/>
        <v>#REF!</v>
      </c>
      <c r="AU92" s="167" t="e">
        <f t="shared" si="246"/>
        <v>#REF!</v>
      </c>
      <c r="AV92" s="167" t="e">
        <f t="shared" si="246"/>
        <v>#REF!</v>
      </c>
      <c r="AW92" s="167" t="e">
        <f t="shared" si="246"/>
        <v>#REF!</v>
      </c>
      <c r="AX92" s="167" t="e">
        <f t="shared" si="246"/>
        <v>#REF!</v>
      </c>
      <c r="AY92" s="167" t="e">
        <f t="shared" si="246"/>
        <v>#REF!</v>
      </c>
      <c r="AZ92" s="167" t="e">
        <f t="shared" si="246"/>
        <v>#REF!</v>
      </c>
      <c r="BA92" s="167" t="e">
        <f t="shared" si="246"/>
        <v>#REF!</v>
      </c>
      <c r="BB92" s="167" t="e">
        <f t="shared" si="246"/>
        <v>#REF!</v>
      </c>
      <c r="BC92" s="167" t="e">
        <f t="shared" si="246"/>
        <v>#REF!</v>
      </c>
      <c r="BD92" s="167" t="e">
        <f t="shared" si="246"/>
        <v>#REF!</v>
      </c>
      <c r="BE92" s="167" t="e">
        <f t="shared" si="246"/>
        <v>#REF!</v>
      </c>
      <c r="BF92" s="167" t="e">
        <f t="shared" si="246"/>
        <v>#REF!</v>
      </c>
      <c r="BG92" s="167" t="e">
        <f t="shared" si="246"/>
        <v>#REF!</v>
      </c>
      <c r="BH92" s="167" t="e">
        <f t="shared" si="246"/>
        <v>#REF!</v>
      </c>
      <c r="BI92" s="167" t="e">
        <f t="shared" si="246"/>
        <v>#REF!</v>
      </c>
      <c r="BJ92" s="167" t="e">
        <f t="shared" si="246"/>
        <v>#REF!</v>
      </c>
      <c r="BK92" s="167" t="e">
        <f t="shared" si="246"/>
        <v>#REF!</v>
      </c>
      <c r="BL92" s="167" t="e">
        <f t="shared" si="246"/>
        <v>#REF!</v>
      </c>
      <c r="BM92" s="167" t="e">
        <f t="shared" si="246"/>
        <v>#REF!</v>
      </c>
      <c r="BN92" s="167" t="e">
        <f t="shared" si="246"/>
        <v>#REF!</v>
      </c>
      <c r="BO92" s="167" t="e">
        <f t="shared" si="246"/>
        <v>#REF!</v>
      </c>
      <c r="BP92" s="167" t="e">
        <f t="shared" si="246"/>
        <v>#REF!</v>
      </c>
      <c r="BQ92" s="167" t="e">
        <f t="shared" si="246"/>
        <v>#REF!</v>
      </c>
      <c r="BR92" s="167" t="e">
        <f t="shared" si="246"/>
        <v>#REF!</v>
      </c>
      <c r="BS92" s="167" t="e">
        <f t="shared" si="246"/>
        <v>#REF!</v>
      </c>
      <c r="BT92" s="167" t="e">
        <f t="shared" si="246"/>
        <v>#REF!</v>
      </c>
      <c r="BU92" s="167" t="e">
        <f t="shared" ref="BU92:BW92" si="247">BU91/BU18</f>
        <v>#REF!</v>
      </c>
      <c r="BV92" s="167" t="e">
        <f t="shared" si="247"/>
        <v>#REF!</v>
      </c>
      <c r="BW92" s="167" t="e">
        <f t="shared" si="247"/>
        <v>#REF!</v>
      </c>
    </row>
    <row r="93" spans="2:75" ht="20.25" customHeight="1">
      <c r="E93" s="258"/>
    </row>
    <row r="94" spans="2:75">
      <c r="B94" s="6"/>
      <c r="C94" s="166" t="s">
        <v>196</v>
      </c>
      <c r="D94" s="226"/>
      <c r="E94" s="226" t="e">
        <f>E41+E42+E43+E44+E45+E47+E53+E46</f>
        <v>#REF!</v>
      </c>
      <c r="F94" s="226"/>
      <c r="G94" s="226"/>
      <c r="H94" s="226"/>
      <c r="I94" s="226" t="e">
        <f>I41+I42+I43+I44+I45+I46+I47+I53</f>
        <v>#REF!</v>
      </c>
      <c r="J94" s="168"/>
      <c r="K94" s="168" t="e">
        <f t="shared" ref="K94" si="248">K41+K42+K43+K44+K45+K46+K47+K53</f>
        <v>#REF!</v>
      </c>
      <c r="L94" s="168"/>
      <c r="M94" s="168"/>
      <c r="N94" s="168"/>
      <c r="O94" s="168" t="e">
        <f t="shared" ref="O94" si="249">O41+O42+O43+O44+O45+O46+O47+O53</f>
        <v>#REF!</v>
      </c>
      <c r="P94" s="168"/>
      <c r="Q94" s="168" t="e">
        <f t="shared" ref="Q94" si="250">Q41+Q42+Q43+Q44+Q45+Q46+Q47+Q53</f>
        <v>#REF!</v>
      </c>
      <c r="R94" s="168"/>
      <c r="S94" s="168"/>
      <c r="T94" s="168"/>
      <c r="U94" s="168" t="e">
        <f t="shared" ref="U94" si="251">U41+U42+U43+U44+U45+U46+U47+U53</f>
        <v>#REF!</v>
      </c>
      <c r="V94" s="168"/>
      <c r="W94" s="168" t="e">
        <f t="shared" ref="W94" si="252">W41+W42+W43+W44+W45+W46+W47+W53</f>
        <v>#REF!</v>
      </c>
      <c r="X94" s="168"/>
      <c r="Y94" s="168"/>
      <c r="Z94" s="168"/>
      <c r="AA94" s="168" t="e">
        <f t="shared" ref="AA94" si="253">AA41+AA42+AA43+AA44+AA45+AA46+AA47+AA53</f>
        <v>#REF!</v>
      </c>
      <c r="AB94" s="168"/>
      <c r="AC94" s="168" t="e">
        <f t="shared" ref="AC94:AG94" si="254">AC41+AC42+AC43+AC44+AC45+AC46+AC47+AC53</f>
        <v>#REF!</v>
      </c>
      <c r="AD94" s="168" t="e">
        <f t="shared" si="254"/>
        <v>#REF!</v>
      </c>
      <c r="AE94" s="168" t="e">
        <f t="shared" si="254"/>
        <v>#REF!</v>
      </c>
      <c r="AF94" s="168" t="e">
        <f t="shared" si="254"/>
        <v>#REF!</v>
      </c>
      <c r="AG94" s="168" t="e">
        <f t="shared" si="254"/>
        <v>#REF!</v>
      </c>
      <c r="AH94" s="168"/>
      <c r="AI94" s="168" t="e">
        <f t="shared" ref="AI94" si="255">AI41+AI42+AI43+AI44+AI45+AI46+AI47+AI53</f>
        <v>#REF!</v>
      </c>
      <c r="AJ94" s="168"/>
      <c r="AK94" s="168"/>
      <c r="AL94" s="168"/>
      <c r="AM94" s="168" t="e">
        <f t="shared" ref="AM94" si="256">AM41+AM42+AM43+AM44+AM45+AM46+AM47+AM53</f>
        <v>#REF!</v>
      </c>
      <c r="AN94" s="168"/>
      <c r="AO94" s="168" t="e">
        <f t="shared" ref="AO94" si="257">AO41+AO42+AO43+AO44+AO45+AO46+AO47+AO53</f>
        <v>#REF!</v>
      </c>
      <c r="AP94" s="168"/>
      <c r="AQ94" s="168"/>
      <c r="AR94" s="168"/>
      <c r="AS94" s="168" t="e">
        <f t="shared" ref="AS94" si="258">AS41+AS42+AS43+AS44+AS45+AS46+AS47+AS53</f>
        <v>#REF!</v>
      </c>
      <c r="AT94" s="168"/>
      <c r="AU94" s="168" t="e">
        <f t="shared" ref="AU94" si="259">AU41+AU42+AU43+AU44+AU45+AU46+AU47+AU53</f>
        <v>#REF!</v>
      </c>
      <c r="AV94" s="168"/>
      <c r="AW94" s="168"/>
      <c r="AX94" s="168"/>
      <c r="AY94" s="168" t="e">
        <f t="shared" ref="AY94" si="260">AY41+AY42+AY43+AY44+AY45+AY46+AY47+AY53</f>
        <v>#REF!</v>
      </c>
      <c r="AZ94" s="168"/>
      <c r="BA94" s="168" t="e">
        <f t="shared" ref="BA94" si="261">BA41+BA42+BA43+BA44+BA45+BA46+BA47+BA53</f>
        <v>#REF!</v>
      </c>
      <c r="BB94" s="168"/>
      <c r="BC94" s="168"/>
      <c r="BD94" s="168"/>
      <c r="BE94" s="168" t="e">
        <f t="shared" ref="BE94" si="262">BE41+BE42+BE43+BE44+BE45+BE46+BE47+BE53</f>
        <v>#REF!</v>
      </c>
      <c r="BF94" s="168"/>
      <c r="BG94" s="168" t="e">
        <f t="shared" ref="BG94" si="263">BG41+BG42+BG43+BG44+BG45+BG46+BG47+BG53</f>
        <v>#REF!</v>
      </c>
      <c r="BH94" s="168"/>
      <c r="BI94" s="168"/>
      <c r="BJ94" s="168"/>
      <c r="BK94" s="168" t="e">
        <f t="shared" ref="BK94" si="264">BK41+BK42+BK43+BK44+BK45+BK46+BK47+BK53</f>
        <v>#REF!</v>
      </c>
      <c r="BL94" s="168"/>
      <c r="BM94" s="168" t="e">
        <f t="shared" ref="BM94" si="265">BM41+BM42+BM43+BM44+BM45+BM46+BM47+BM53</f>
        <v>#REF!</v>
      </c>
      <c r="BN94" s="168"/>
      <c r="BO94" s="168"/>
      <c r="BP94" s="168"/>
      <c r="BQ94" s="168" t="e">
        <f t="shared" ref="BQ94" si="266">BQ41+BQ42+BQ43+BQ44+BQ45+BQ46+BQ47+BQ53</f>
        <v>#REF!</v>
      </c>
      <c r="BR94" s="168"/>
      <c r="BS94" s="168" t="e">
        <f t="shared" ref="BS94" si="267">BS41+BS42+BS43+BS44+BS45+BS46+BS47+BS53</f>
        <v>#REF!</v>
      </c>
      <c r="BT94" s="168"/>
      <c r="BU94" s="168"/>
      <c r="BV94" s="168"/>
      <c r="BW94" s="168" t="e">
        <f t="shared" ref="BW94" si="268">BW41+BW42+BW43+BW44+BW45+BW46+BW47+BW53</f>
        <v>#REF!</v>
      </c>
    </row>
    <row r="95" spans="2:75">
      <c r="B95" s="6"/>
      <c r="C95" s="166" t="s">
        <v>197</v>
      </c>
      <c r="D95" s="226"/>
      <c r="E95" s="226" t="e">
        <f>E53+E46</f>
        <v>#REF!</v>
      </c>
      <c r="F95" s="226"/>
      <c r="G95" s="226"/>
      <c r="H95" s="226"/>
      <c r="I95" s="226" t="e">
        <f>I53+I46</f>
        <v>#REF!</v>
      </c>
      <c r="J95" s="168" t="e">
        <f t="shared" ref="J95:AN95" si="269">J53+J46</f>
        <v>#REF!</v>
      </c>
      <c r="K95" s="168" t="e">
        <f t="shared" si="269"/>
        <v>#REF!</v>
      </c>
      <c r="L95" s="168" t="e">
        <f t="shared" si="269"/>
        <v>#REF!</v>
      </c>
      <c r="M95" s="168" t="e">
        <f t="shared" si="269"/>
        <v>#REF!</v>
      </c>
      <c r="N95" s="168" t="e">
        <f t="shared" si="269"/>
        <v>#REF!</v>
      </c>
      <c r="O95" s="168" t="e">
        <f t="shared" si="269"/>
        <v>#REF!</v>
      </c>
      <c r="P95" s="168" t="e">
        <f t="shared" si="269"/>
        <v>#REF!</v>
      </c>
      <c r="Q95" s="168" t="e">
        <f t="shared" si="269"/>
        <v>#REF!</v>
      </c>
      <c r="R95" s="168" t="e">
        <f t="shared" si="269"/>
        <v>#REF!</v>
      </c>
      <c r="S95" s="168" t="e">
        <f t="shared" si="269"/>
        <v>#REF!</v>
      </c>
      <c r="T95" s="168" t="e">
        <f t="shared" si="269"/>
        <v>#REF!</v>
      </c>
      <c r="U95" s="168" t="e">
        <f t="shared" si="269"/>
        <v>#REF!</v>
      </c>
      <c r="V95" s="168" t="e">
        <f t="shared" si="269"/>
        <v>#REF!</v>
      </c>
      <c r="W95" s="168" t="e">
        <f t="shared" si="269"/>
        <v>#REF!</v>
      </c>
      <c r="X95" s="168" t="e">
        <f t="shared" si="269"/>
        <v>#REF!</v>
      </c>
      <c r="Y95" s="168" t="e">
        <f t="shared" si="269"/>
        <v>#REF!</v>
      </c>
      <c r="Z95" s="168" t="e">
        <f t="shared" si="269"/>
        <v>#REF!</v>
      </c>
      <c r="AA95" s="168" t="e">
        <f t="shared" si="269"/>
        <v>#REF!</v>
      </c>
      <c r="AB95" s="168" t="e">
        <f t="shared" si="269"/>
        <v>#REF!</v>
      </c>
      <c r="AC95" s="168" t="e">
        <f t="shared" si="269"/>
        <v>#REF!</v>
      </c>
      <c r="AD95" s="168" t="e">
        <f t="shared" si="269"/>
        <v>#REF!</v>
      </c>
      <c r="AE95" s="168" t="e">
        <f t="shared" si="269"/>
        <v>#REF!</v>
      </c>
      <c r="AF95" s="168" t="e">
        <f t="shared" si="269"/>
        <v>#REF!</v>
      </c>
      <c r="AG95" s="168" t="e">
        <f t="shared" si="269"/>
        <v>#REF!</v>
      </c>
      <c r="AH95" s="168" t="e">
        <f t="shared" si="269"/>
        <v>#REF!</v>
      </c>
      <c r="AI95" s="168" t="e">
        <f t="shared" si="269"/>
        <v>#REF!</v>
      </c>
      <c r="AJ95" s="168" t="e">
        <f t="shared" si="269"/>
        <v>#REF!</v>
      </c>
      <c r="AK95" s="168" t="e">
        <f t="shared" si="269"/>
        <v>#REF!</v>
      </c>
      <c r="AL95" s="168" t="e">
        <f t="shared" si="269"/>
        <v>#REF!</v>
      </c>
      <c r="AM95" s="168" t="e">
        <f t="shared" si="269"/>
        <v>#REF!</v>
      </c>
      <c r="AN95" s="168" t="e">
        <f t="shared" si="269"/>
        <v>#REF!</v>
      </c>
      <c r="AO95" s="168" t="e">
        <f t="shared" ref="AO95:BW95" si="270">AO53+AO46</f>
        <v>#REF!</v>
      </c>
      <c r="AP95" s="168" t="e">
        <f t="shared" si="270"/>
        <v>#REF!</v>
      </c>
      <c r="AQ95" s="168" t="e">
        <f t="shared" si="270"/>
        <v>#REF!</v>
      </c>
      <c r="AR95" s="168" t="e">
        <f t="shared" si="270"/>
        <v>#REF!</v>
      </c>
      <c r="AS95" s="168" t="e">
        <f t="shared" si="270"/>
        <v>#REF!</v>
      </c>
      <c r="AT95" s="168" t="e">
        <f t="shared" si="270"/>
        <v>#REF!</v>
      </c>
      <c r="AU95" s="168" t="e">
        <f t="shared" si="270"/>
        <v>#REF!</v>
      </c>
      <c r="AV95" s="168" t="e">
        <f t="shared" si="270"/>
        <v>#REF!</v>
      </c>
      <c r="AW95" s="168" t="e">
        <f t="shared" si="270"/>
        <v>#REF!</v>
      </c>
      <c r="AX95" s="168" t="e">
        <f t="shared" si="270"/>
        <v>#REF!</v>
      </c>
      <c r="AY95" s="168" t="e">
        <f t="shared" si="270"/>
        <v>#REF!</v>
      </c>
      <c r="AZ95" s="168" t="e">
        <f t="shared" si="270"/>
        <v>#REF!</v>
      </c>
      <c r="BA95" s="168" t="e">
        <f t="shared" si="270"/>
        <v>#REF!</v>
      </c>
      <c r="BB95" s="168" t="e">
        <f t="shared" si="270"/>
        <v>#REF!</v>
      </c>
      <c r="BC95" s="168" t="e">
        <f t="shared" si="270"/>
        <v>#REF!</v>
      </c>
      <c r="BD95" s="168" t="e">
        <f t="shared" si="270"/>
        <v>#REF!</v>
      </c>
      <c r="BE95" s="168" t="e">
        <f t="shared" si="270"/>
        <v>#REF!</v>
      </c>
      <c r="BF95" s="168" t="e">
        <f t="shared" si="270"/>
        <v>#REF!</v>
      </c>
      <c r="BG95" s="168" t="e">
        <f t="shared" si="270"/>
        <v>#REF!</v>
      </c>
      <c r="BH95" s="168" t="e">
        <f t="shared" si="270"/>
        <v>#REF!</v>
      </c>
      <c r="BI95" s="168" t="e">
        <f t="shared" si="270"/>
        <v>#REF!</v>
      </c>
      <c r="BJ95" s="168" t="e">
        <f t="shared" si="270"/>
        <v>#REF!</v>
      </c>
      <c r="BK95" s="168" t="e">
        <f t="shared" si="270"/>
        <v>#REF!</v>
      </c>
      <c r="BL95" s="168" t="e">
        <f t="shared" si="270"/>
        <v>#REF!</v>
      </c>
      <c r="BM95" s="168" t="e">
        <f t="shared" si="270"/>
        <v>#REF!</v>
      </c>
      <c r="BN95" s="168" t="e">
        <f t="shared" si="270"/>
        <v>#REF!</v>
      </c>
      <c r="BO95" s="168" t="e">
        <f t="shared" si="270"/>
        <v>#REF!</v>
      </c>
      <c r="BP95" s="168" t="e">
        <f t="shared" si="270"/>
        <v>#REF!</v>
      </c>
      <c r="BQ95" s="168" t="e">
        <f t="shared" si="270"/>
        <v>#REF!</v>
      </c>
      <c r="BR95" s="168" t="e">
        <f t="shared" si="270"/>
        <v>#REF!</v>
      </c>
      <c r="BS95" s="168" t="e">
        <f t="shared" si="270"/>
        <v>#REF!</v>
      </c>
      <c r="BT95" s="168" t="e">
        <f t="shared" si="270"/>
        <v>#REF!</v>
      </c>
      <c r="BU95" s="168" t="e">
        <f t="shared" si="270"/>
        <v>#REF!</v>
      </c>
      <c r="BV95" s="168" t="e">
        <f t="shared" si="270"/>
        <v>#REF!</v>
      </c>
      <c r="BW95" s="168" t="e">
        <f t="shared" si="270"/>
        <v>#REF!</v>
      </c>
    </row>
    <row r="96" spans="2:75" ht="11.25" customHeight="1">
      <c r="E96" s="258"/>
    </row>
    <row r="98" spans="2:75">
      <c r="B98" s="6"/>
      <c r="C98" s="187" t="s">
        <v>206</v>
      </c>
      <c r="D98" s="259"/>
      <c r="E98" s="239" t="e">
        <f>E36</f>
        <v>#REF!</v>
      </c>
      <c r="F98" s="239" t="e">
        <f t="shared" ref="F98:BQ98" si="271">F36</f>
        <v>#REF!</v>
      </c>
      <c r="G98" s="239" t="e">
        <f t="shared" si="271"/>
        <v>#REF!</v>
      </c>
      <c r="H98" s="239" t="e">
        <f t="shared" si="271"/>
        <v>#REF!</v>
      </c>
      <c r="I98" s="239" t="e">
        <f t="shared" si="271"/>
        <v>#REF!</v>
      </c>
      <c r="J98" s="191" t="e">
        <f t="shared" si="271"/>
        <v>#REF!</v>
      </c>
      <c r="K98" s="191" t="e">
        <f t="shared" si="271"/>
        <v>#REF!</v>
      </c>
      <c r="L98" s="191">
        <f t="shared" si="271"/>
        <v>0</v>
      </c>
      <c r="M98" s="191">
        <f t="shared" si="271"/>
        <v>0</v>
      </c>
      <c r="N98" s="191" t="e">
        <f t="shared" si="271"/>
        <v>#REF!</v>
      </c>
      <c r="O98" s="191" t="e">
        <f t="shared" si="271"/>
        <v>#REF!</v>
      </c>
      <c r="P98" s="191" t="e">
        <f t="shared" si="271"/>
        <v>#REF!</v>
      </c>
      <c r="Q98" s="191" t="e">
        <f t="shared" si="271"/>
        <v>#REF!</v>
      </c>
      <c r="R98" s="191">
        <f t="shared" si="271"/>
        <v>0</v>
      </c>
      <c r="S98" s="191">
        <f t="shared" si="271"/>
        <v>0</v>
      </c>
      <c r="T98" s="191" t="e">
        <f t="shared" si="271"/>
        <v>#REF!</v>
      </c>
      <c r="U98" s="191" t="e">
        <f t="shared" si="271"/>
        <v>#REF!</v>
      </c>
      <c r="V98" s="191" t="e">
        <f t="shared" si="271"/>
        <v>#REF!</v>
      </c>
      <c r="W98" s="191" t="e">
        <f t="shared" si="271"/>
        <v>#REF!</v>
      </c>
      <c r="X98" s="191">
        <f t="shared" si="271"/>
        <v>0</v>
      </c>
      <c r="Y98" s="191">
        <f t="shared" si="271"/>
        <v>0</v>
      </c>
      <c r="Z98" s="191" t="e">
        <f t="shared" si="271"/>
        <v>#REF!</v>
      </c>
      <c r="AA98" s="191" t="e">
        <f t="shared" si="271"/>
        <v>#REF!</v>
      </c>
      <c r="AB98" s="191">
        <f t="shared" si="271"/>
        <v>0</v>
      </c>
      <c r="AC98" s="191">
        <f t="shared" si="271"/>
        <v>0</v>
      </c>
      <c r="AD98" s="191">
        <f t="shared" si="271"/>
        <v>0</v>
      </c>
      <c r="AE98" s="191">
        <f t="shared" si="271"/>
        <v>0</v>
      </c>
      <c r="AF98" s="191">
        <f t="shared" si="271"/>
        <v>0</v>
      </c>
      <c r="AG98" s="191">
        <f t="shared" si="271"/>
        <v>0</v>
      </c>
      <c r="AH98" s="191" t="e">
        <f t="shared" si="271"/>
        <v>#REF!</v>
      </c>
      <c r="AI98" s="191" t="e">
        <f t="shared" si="271"/>
        <v>#REF!</v>
      </c>
      <c r="AJ98" s="191">
        <f t="shared" si="271"/>
        <v>0</v>
      </c>
      <c r="AK98" s="191">
        <f t="shared" si="271"/>
        <v>0</v>
      </c>
      <c r="AL98" s="191" t="e">
        <f t="shared" si="271"/>
        <v>#REF!</v>
      </c>
      <c r="AM98" s="191" t="e">
        <f t="shared" si="271"/>
        <v>#REF!</v>
      </c>
      <c r="AN98" s="191" t="e">
        <f t="shared" si="271"/>
        <v>#REF!</v>
      </c>
      <c r="AO98" s="191" t="e">
        <f t="shared" si="271"/>
        <v>#REF!</v>
      </c>
      <c r="AP98" s="191">
        <f t="shared" si="271"/>
        <v>0</v>
      </c>
      <c r="AQ98" s="191">
        <f t="shared" si="271"/>
        <v>0</v>
      </c>
      <c r="AR98" s="191" t="e">
        <f t="shared" si="271"/>
        <v>#REF!</v>
      </c>
      <c r="AS98" s="191" t="e">
        <f t="shared" si="271"/>
        <v>#REF!</v>
      </c>
      <c r="AT98" s="191" t="e">
        <f t="shared" si="271"/>
        <v>#REF!</v>
      </c>
      <c r="AU98" s="191" t="e">
        <f t="shared" si="271"/>
        <v>#REF!</v>
      </c>
      <c r="AV98" s="191">
        <f t="shared" si="271"/>
        <v>0</v>
      </c>
      <c r="AW98" s="191">
        <f t="shared" si="271"/>
        <v>0</v>
      </c>
      <c r="AX98" s="191" t="e">
        <f t="shared" si="271"/>
        <v>#REF!</v>
      </c>
      <c r="AY98" s="191" t="e">
        <f t="shared" si="271"/>
        <v>#REF!</v>
      </c>
      <c r="AZ98" s="191" t="e">
        <f t="shared" si="271"/>
        <v>#REF!</v>
      </c>
      <c r="BA98" s="191" t="e">
        <f t="shared" si="271"/>
        <v>#REF!</v>
      </c>
      <c r="BB98" s="191">
        <f t="shared" si="271"/>
        <v>0</v>
      </c>
      <c r="BC98" s="191">
        <f t="shared" si="271"/>
        <v>0</v>
      </c>
      <c r="BD98" s="191" t="e">
        <f t="shared" si="271"/>
        <v>#REF!</v>
      </c>
      <c r="BE98" s="191" t="e">
        <f t="shared" si="271"/>
        <v>#REF!</v>
      </c>
      <c r="BF98" s="191" t="e">
        <f t="shared" si="271"/>
        <v>#REF!</v>
      </c>
      <c r="BG98" s="191" t="e">
        <f t="shared" si="271"/>
        <v>#REF!</v>
      </c>
      <c r="BH98" s="191">
        <f t="shared" si="271"/>
        <v>0</v>
      </c>
      <c r="BI98" s="191">
        <f t="shared" si="271"/>
        <v>0</v>
      </c>
      <c r="BJ98" s="191" t="e">
        <f t="shared" si="271"/>
        <v>#REF!</v>
      </c>
      <c r="BK98" s="191" t="e">
        <f t="shared" si="271"/>
        <v>#REF!</v>
      </c>
      <c r="BL98" s="191" t="e">
        <f t="shared" si="271"/>
        <v>#REF!</v>
      </c>
      <c r="BM98" s="191" t="e">
        <f t="shared" si="271"/>
        <v>#REF!</v>
      </c>
      <c r="BN98" s="191">
        <f t="shared" si="271"/>
        <v>0</v>
      </c>
      <c r="BO98" s="191">
        <f t="shared" si="271"/>
        <v>0</v>
      </c>
      <c r="BP98" s="191" t="e">
        <f t="shared" si="271"/>
        <v>#REF!</v>
      </c>
      <c r="BQ98" s="191" t="e">
        <f t="shared" si="271"/>
        <v>#REF!</v>
      </c>
      <c r="BR98" s="191" t="e">
        <f t="shared" ref="BR98:BW98" si="272">BR36</f>
        <v>#REF!</v>
      </c>
      <c r="BS98" s="191" t="e">
        <f t="shared" si="272"/>
        <v>#REF!</v>
      </c>
      <c r="BT98" s="191">
        <f t="shared" si="272"/>
        <v>0</v>
      </c>
      <c r="BU98" s="191">
        <f t="shared" si="272"/>
        <v>0</v>
      </c>
      <c r="BV98" s="191" t="e">
        <f t="shared" si="272"/>
        <v>#REF!</v>
      </c>
      <c r="BW98" s="191" t="e">
        <f t="shared" si="272"/>
        <v>#REF!</v>
      </c>
    </row>
    <row r="99" spans="2:75">
      <c r="B99" s="6"/>
      <c r="C99" s="187" t="s">
        <v>207</v>
      </c>
      <c r="D99" s="259"/>
      <c r="E99" s="239" t="e">
        <f>D36</f>
        <v>#REF!</v>
      </c>
      <c r="F99" s="239"/>
      <c r="G99" s="239"/>
      <c r="H99" s="239"/>
      <c r="I99" s="239" t="e">
        <f t="shared" ref="I99:BT99" si="273">H36</f>
        <v>#REF!</v>
      </c>
      <c r="J99" s="191" t="e">
        <f t="shared" si="273"/>
        <v>#REF!</v>
      </c>
      <c r="K99" s="191" t="e">
        <f t="shared" si="273"/>
        <v>#REF!</v>
      </c>
      <c r="L99" s="191" t="e">
        <f t="shared" si="273"/>
        <v>#REF!</v>
      </c>
      <c r="M99" s="191">
        <f t="shared" si="273"/>
        <v>0</v>
      </c>
      <c r="N99" s="191">
        <f t="shared" si="273"/>
        <v>0</v>
      </c>
      <c r="O99" s="191" t="e">
        <f t="shared" si="273"/>
        <v>#REF!</v>
      </c>
      <c r="P99" s="191" t="e">
        <f t="shared" si="273"/>
        <v>#REF!</v>
      </c>
      <c r="Q99" s="191" t="e">
        <f t="shared" si="273"/>
        <v>#REF!</v>
      </c>
      <c r="R99" s="191" t="e">
        <f t="shared" si="273"/>
        <v>#REF!</v>
      </c>
      <c r="S99" s="191">
        <f t="shared" si="273"/>
        <v>0</v>
      </c>
      <c r="T99" s="191">
        <f t="shared" si="273"/>
        <v>0</v>
      </c>
      <c r="U99" s="191" t="e">
        <f t="shared" si="273"/>
        <v>#REF!</v>
      </c>
      <c r="V99" s="191" t="e">
        <f t="shared" si="273"/>
        <v>#REF!</v>
      </c>
      <c r="W99" s="191" t="e">
        <f t="shared" si="273"/>
        <v>#REF!</v>
      </c>
      <c r="X99" s="191" t="e">
        <f t="shared" si="273"/>
        <v>#REF!</v>
      </c>
      <c r="Y99" s="191">
        <f t="shared" si="273"/>
        <v>0</v>
      </c>
      <c r="Z99" s="191">
        <f t="shared" si="273"/>
        <v>0</v>
      </c>
      <c r="AA99" s="191" t="e">
        <f t="shared" si="273"/>
        <v>#REF!</v>
      </c>
      <c r="AB99" s="191" t="e">
        <f t="shared" si="273"/>
        <v>#REF!</v>
      </c>
      <c r="AC99" s="191">
        <f t="shared" si="273"/>
        <v>0</v>
      </c>
      <c r="AD99" s="191">
        <f t="shared" si="273"/>
        <v>0</v>
      </c>
      <c r="AE99" s="191">
        <f t="shared" si="273"/>
        <v>0</v>
      </c>
      <c r="AF99" s="191">
        <f t="shared" si="273"/>
        <v>0</v>
      </c>
      <c r="AG99" s="191">
        <f t="shared" si="273"/>
        <v>0</v>
      </c>
      <c r="AH99" s="191">
        <f t="shared" si="273"/>
        <v>0</v>
      </c>
      <c r="AI99" s="191" t="e">
        <f t="shared" si="273"/>
        <v>#REF!</v>
      </c>
      <c r="AJ99" s="191" t="e">
        <f t="shared" si="273"/>
        <v>#REF!</v>
      </c>
      <c r="AK99" s="191">
        <f t="shared" si="273"/>
        <v>0</v>
      </c>
      <c r="AL99" s="191">
        <f t="shared" si="273"/>
        <v>0</v>
      </c>
      <c r="AM99" s="191" t="e">
        <f t="shared" si="273"/>
        <v>#REF!</v>
      </c>
      <c r="AN99" s="191" t="e">
        <f t="shared" si="273"/>
        <v>#REF!</v>
      </c>
      <c r="AO99" s="191" t="e">
        <f t="shared" si="273"/>
        <v>#REF!</v>
      </c>
      <c r="AP99" s="191" t="e">
        <f t="shared" si="273"/>
        <v>#REF!</v>
      </c>
      <c r="AQ99" s="191">
        <f t="shared" si="273"/>
        <v>0</v>
      </c>
      <c r="AR99" s="191">
        <f t="shared" si="273"/>
        <v>0</v>
      </c>
      <c r="AS99" s="191" t="e">
        <f t="shared" si="273"/>
        <v>#REF!</v>
      </c>
      <c r="AT99" s="191" t="e">
        <f t="shared" si="273"/>
        <v>#REF!</v>
      </c>
      <c r="AU99" s="191" t="e">
        <f t="shared" si="273"/>
        <v>#REF!</v>
      </c>
      <c r="AV99" s="191" t="e">
        <f t="shared" si="273"/>
        <v>#REF!</v>
      </c>
      <c r="AW99" s="191">
        <f t="shared" si="273"/>
        <v>0</v>
      </c>
      <c r="AX99" s="191">
        <f t="shared" si="273"/>
        <v>0</v>
      </c>
      <c r="AY99" s="191" t="e">
        <f t="shared" si="273"/>
        <v>#REF!</v>
      </c>
      <c r="AZ99" s="191" t="e">
        <f t="shared" si="273"/>
        <v>#REF!</v>
      </c>
      <c r="BA99" s="191" t="e">
        <f t="shared" si="273"/>
        <v>#REF!</v>
      </c>
      <c r="BB99" s="191" t="e">
        <f t="shared" si="273"/>
        <v>#REF!</v>
      </c>
      <c r="BC99" s="191">
        <f t="shared" si="273"/>
        <v>0</v>
      </c>
      <c r="BD99" s="191">
        <f t="shared" si="273"/>
        <v>0</v>
      </c>
      <c r="BE99" s="191" t="e">
        <f t="shared" si="273"/>
        <v>#REF!</v>
      </c>
      <c r="BF99" s="191" t="e">
        <f t="shared" si="273"/>
        <v>#REF!</v>
      </c>
      <c r="BG99" s="191" t="e">
        <f t="shared" si="273"/>
        <v>#REF!</v>
      </c>
      <c r="BH99" s="191" t="e">
        <f t="shared" si="273"/>
        <v>#REF!</v>
      </c>
      <c r="BI99" s="191">
        <f t="shared" si="273"/>
        <v>0</v>
      </c>
      <c r="BJ99" s="191">
        <f t="shared" si="273"/>
        <v>0</v>
      </c>
      <c r="BK99" s="191" t="e">
        <f t="shared" si="273"/>
        <v>#REF!</v>
      </c>
      <c r="BL99" s="191" t="e">
        <f t="shared" si="273"/>
        <v>#REF!</v>
      </c>
      <c r="BM99" s="191" t="e">
        <f t="shared" si="273"/>
        <v>#REF!</v>
      </c>
      <c r="BN99" s="191" t="e">
        <f t="shared" si="273"/>
        <v>#REF!</v>
      </c>
      <c r="BO99" s="191">
        <f t="shared" si="273"/>
        <v>0</v>
      </c>
      <c r="BP99" s="191">
        <f t="shared" si="273"/>
        <v>0</v>
      </c>
      <c r="BQ99" s="191" t="e">
        <f t="shared" si="273"/>
        <v>#REF!</v>
      </c>
      <c r="BR99" s="191" t="e">
        <f t="shared" si="273"/>
        <v>#REF!</v>
      </c>
      <c r="BS99" s="191" t="e">
        <f t="shared" si="273"/>
        <v>#REF!</v>
      </c>
      <c r="BT99" s="191" t="e">
        <f t="shared" si="273"/>
        <v>#REF!</v>
      </c>
      <c r="BU99" s="191">
        <f t="shared" ref="BU99:BW99" si="274">BT36</f>
        <v>0</v>
      </c>
      <c r="BV99" s="191">
        <f t="shared" si="274"/>
        <v>0</v>
      </c>
      <c r="BW99" s="191" t="e">
        <f t="shared" si="274"/>
        <v>#REF!</v>
      </c>
    </row>
    <row r="100" spans="2:75">
      <c r="B100" s="6"/>
      <c r="C100" s="166" t="s">
        <v>199</v>
      </c>
      <c r="D100" s="226"/>
      <c r="E100" s="192" t="e">
        <f>E98-E99</f>
        <v>#REF!</v>
      </c>
      <c r="F100" s="193"/>
      <c r="G100" s="193"/>
      <c r="H100" s="193"/>
      <c r="I100" s="192" t="e">
        <f t="shared" ref="I100:BT100" si="275">I98-I99</f>
        <v>#REF!</v>
      </c>
      <c r="J100" s="192" t="e">
        <f t="shared" si="275"/>
        <v>#REF!</v>
      </c>
      <c r="K100" s="192" t="e">
        <f t="shared" si="275"/>
        <v>#REF!</v>
      </c>
      <c r="L100" s="192" t="e">
        <f t="shared" si="275"/>
        <v>#REF!</v>
      </c>
      <c r="M100" s="192">
        <f t="shared" si="275"/>
        <v>0</v>
      </c>
      <c r="N100" s="192" t="e">
        <f t="shared" si="275"/>
        <v>#REF!</v>
      </c>
      <c r="O100" s="192" t="e">
        <f t="shared" si="275"/>
        <v>#REF!</v>
      </c>
      <c r="P100" s="192" t="e">
        <f t="shared" si="275"/>
        <v>#REF!</v>
      </c>
      <c r="Q100" s="192" t="e">
        <f t="shared" si="275"/>
        <v>#REF!</v>
      </c>
      <c r="R100" s="192" t="e">
        <f t="shared" si="275"/>
        <v>#REF!</v>
      </c>
      <c r="S100" s="192">
        <f t="shared" si="275"/>
        <v>0</v>
      </c>
      <c r="T100" s="192" t="e">
        <f t="shared" si="275"/>
        <v>#REF!</v>
      </c>
      <c r="U100" s="192" t="e">
        <f t="shared" si="275"/>
        <v>#REF!</v>
      </c>
      <c r="V100" s="192" t="e">
        <f t="shared" si="275"/>
        <v>#REF!</v>
      </c>
      <c r="W100" s="192" t="e">
        <f t="shared" si="275"/>
        <v>#REF!</v>
      </c>
      <c r="X100" s="192" t="e">
        <f t="shared" si="275"/>
        <v>#REF!</v>
      </c>
      <c r="Y100" s="192">
        <f t="shared" si="275"/>
        <v>0</v>
      </c>
      <c r="Z100" s="192" t="e">
        <f t="shared" si="275"/>
        <v>#REF!</v>
      </c>
      <c r="AA100" s="192" t="e">
        <f t="shared" si="275"/>
        <v>#REF!</v>
      </c>
      <c r="AB100" s="192" t="e">
        <f t="shared" si="275"/>
        <v>#REF!</v>
      </c>
      <c r="AC100" s="192">
        <f t="shared" si="275"/>
        <v>0</v>
      </c>
      <c r="AD100" s="192">
        <f t="shared" si="275"/>
        <v>0</v>
      </c>
      <c r="AE100" s="192">
        <f t="shared" si="275"/>
        <v>0</v>
      </c>
      <c r="AF100" s="192">
        <f t="shared" si="275"/>
        <v>0</v>
      </c>
      <c r="AG100" s="192">
        <f t="shared" si="275"/>
        <v>0</v>
      </c>
      <c r="AH100" s="192" t="e">
        <f t="shared" si="275"/>
        <v>#REF!</v>
      </c>
      <c r="AI100" s="192" t="e">
        <f t="shared" si="275"/>
        <v>#REF!</v>
      </c>
      <c r="AJ100" s="192" t="e">
        <f t="shared" si="275"/>
        <v>#REF!</v>
      </c>
      <c r="AK100" s="192">
        <f t="shared" si="275"/>
        <v>0</v>
      </c>
      <c r="AL100" s="192" t="e">
        <f t="shared" si="275"/>
        <v>#REF!</v>
      </c>
      <c r="AM100" s="192" t="e">
        <f t="shared" si="275"/>
        <v>#REF!</v>
      </c>
      <c r="AN100" s="192" t="e">
        <f t="shared" si="275"/>
        <v>#REF!</v>
      </c>
      <c r="AO100" s="192" t="e">
        <f t="shared" si="275"/>
        <v>#REF!</v>
      </c>
      <c r="AP100" s="192" t="e">
        <f t="shared" si="275"/>
        <v>#REF!</v>
      </c>
      <c r="AQ100" s="192">
        <f t="shared" si="275"/>
        <v>0</v>
      </c>
      <c r="AR100" s="192" t="e">
        <f t="shared" si="275"/>
        <v>#REF!</v>
      </c>
      <c r="AS100" s="192" t="e">
        <f t="shared" si="275"/>
        <v>#REF!</v>
      </c>
      <c r="AT100" s="192" t="e">
        <f t="shared" si="275"/>
        <v>#REF!</v>
      </c>
      <c r="AU100" s="192" t="e">
        <f t="shared" si="275"/>
        <v>#REF!</v>
      </c>
      <c r="AV100" s="192" t="e">
        <f t="shared" si="275"/>
        <v>#REF!</v>
      </c>
      <c r="AW100" s="192">
        <f t="shared" si="275"/>
        <v>0</v>
      </c>
      <c r="AX100" s="192" t="e">
        <f t="shared" si="275"/>
        <v>#REF!</v>
      </c>
      <c r="AY100" s="192" t="e">
        <f t="shared" si="275"/>
        <v>#REF!</v>
      </c>
      <c r="AZ100" s="192" t="e">
        <f t="shared" si="275"/>
        <v>#REF!</v>
      </c>
      <c r="BA100" s="192" t="e">
        <f t="shared" si="275"/>
        <v>#REF!</v>
      </c>
      <c r="BB100" s="192" t="e">
        <f t="shared" si="275"/>
        <v>#REF!</v>
      </c>
      <c r="BC100" s="192">
        <f t="shared" si="275"/>
        <v>0</v>
      </c>
      <c r="BD100" s="192" t="e">
        <f t="shared" si="275"/>
        <v>#REF!</v>
      </c>
      <c r="BE100" s="192" t="e">
        <f t="shared" si="275"/>
        <v>#REF!</v>
      </c>
      <c r="BF100" s="192" t="e">
        <f t="shared" si="275"/>
        <v>#REF!</v>
      </c>
      <c r="BG100" s="192" t="e">
        <f t="shared" si="275"/>
        <v>#REF!</v>
      </c>
      <c r="BH100" s="192" t="e">
        <f t="shared" si="275"/>
        <v>#REF!</v>
      </c>
      <c r="BI100" s="192">
        <f t="shared" si="275"/>
        <v>0</v>
      </c>
      <c r="BJ100" s="192" t="e">
        <f t="shared" si="275"/>
        <v>#REF!</v>
      </c>
      <c r="BK100" s="192" t="e">
        <f t="shared" si="275"/>
        <v>#REF!</v>
      </c>
      <c r="BL100" s="192" t="e">
        <f t="shared" si="275"/>
        <v>#REF!</v>
      </c>
      <c r="BM100" s="192" t="e">
        <f t="shared" si="275"/>
        <v>#REF!</v>
      </c>
      <c r="BN100" s="192" t="e">
        <f t="shared" si="275"/>
        <v>#REF!</v>
      </c>
      <c r="BO100" s="192">
        <f t="shared" si="275"/>
        <v>0</v>
      </c>
      <c r="BP100" s="192" t="e">
        <f t="shared" si="275"/>
        <v>#REF!</v>
      </c>
      <c r="BQ100" s="192" t="e">
        <f t="shared" si="275"/>
        <v>#REF!</v>
      </c>
      <c r="BR100" s="192" t="e">
        <f t="shared" si="275"/>
        <v>#REF!</v>
      </c>
      <c r="BS100" s="192" t="e">
        <f t="shared" si="275"/>
        <v>#REF!</v>
      </c>
      <c r="BT100" s="192" t="e">
        <f t="shared" si="275"/>
        <v>#REF!</v>
      </c>
      <c r="BU100" s="192">
        <f t="shared" ref="BU100:BW100" si="276">BU98-BU99</f>
        <v>0</v>
      </c>
      <c r="BV100" s="192" t="e">
        <f t="shared" si="276"/>
        <v>#REF!</v>
      </c>
      <c r="BW100" s="192" t="e">
        <f t="shared" si="276"/>
        <v>#REF!</v>
      </c>
    </row>
    <row r="101" spans="2:75">
      <c r="B101" s="6"/>
      <c r="C101" s="187" t="s">
        <v>208</v>
      </c>
      <c r="D101" s="259"/>
      <c r="E101" s="240" t="e">
        <f>E30*7</f>
        <v>#REF!</v>
      </c>
      <c r="F101" s="259"/>
      <c r="G101" s="259"/>
      <c r="H101" s="259"/>
      <c r="I101" s="240" t="e">
        <f t="shared" ref="I101:AN101" si="277">I30*7</f>
        <v>#REF!</v>
      </c>
      <c r="J101" s="189" t="e">
        <f t="shared" si="277"/>
        <v>#REF!</v>
      </c>
      <c r="K101" s="189" t="e">
        <f t="shared" si="277"/>
        <v>#REF!</v>
      </c>
      <c r="L101" s="189" t="e">
        <f t="shared" si="277"/>
        <v>#REF!</v>
      </c>
      <c r="M101" s="189" t="e">
        <f t="shared" si="277"/>
        <v>#REF!</v>
      </c>
      <c r="N101" s="189" t="e">
        <f t="shared" si="277"/>
        <v>#REF!</v>
      </c>
      <c r="O101" s="189" t="e">
        <f t="shared" si="277"/>
        <v>#REF!</v>
      </c>
      <c r="P101" s="189" t="e">
        <f t="shared" si="277"/>
        <v>#REF!</v>
      </c>
      <c r="Q101" s="189" t="e">
        <f t="shared" si="277"/>
        <v>#REF!</v>
      </c>
      <c r="R101" s="189" t="e">
        <f t="shared" si="277"/>
        <v>#REF!</v>
      </c>
      <c r="S101" s="189" t="e">
        <f t="shared" si="277"/>
        <v>#REF!</v>
      </c>
      <c r="T101" s="189" t="e">
        <f t="shared" si="277"/>
        <v>#REF!</v>
      </c>
      <c r="U101" s="189" t="e">
        <f t="shared" si="277"/>
        <v>#REF!</v>
      </c>
      <c r="V101" s="189" t="e">
        <f t="shared" si="277"/>
        <v>#REF!</v>
      </c>
      <c r="W101" s="189" t="e">
        <f t="shared" si="277"/>
        <v>#REF!</v>
      </c>
      <c r="X101" s="189" t="e">
        <f t="shared" si="277"/>
        <v>#REF!</v>
      </c>
      <c r="Y101" s="189" t="e">
        <f t="shared" si="277"/>
        <v>#REF!</v>
      </c>
      <c r="Z101" s="189" t="e">
        <f t="shared" si="277"/>
        <v>#REF!</v>
      </c>
      <c r="AA101" s="189" t="e">
        <f t="shared" si="277"/>
        <v>#REF!</v>
      </c>
      <c r="AB101" s="189" t="e">
        <f t="shared" si="277"/>
        <v>#REF!</v>
      </c>
      <c r="AC101" s="189" t="e">
        <f t="shared" si="277"/>
        <v>#REF!</v>
      </c>
      <c r="AD101" s="189" t="e">
        <f t="shared" si="277"/>
        <v>#REF!</v>
      </c>
      <c r="AE101" s="189" t="e">
        <f t="shared" si="277"/>
        <v>#REF!</v>
      </c>
      <c r="AF101" s="189" t="e">
        <f t="shared" si="277"/>
        <v>#REF!</v>
      </c>
      <c r="AG101" s="189" t="e">
        <f t="shared" si="277"/>
        <v>#REF!</v>
      </c>
      <c r="AH101" s="189" t="e">
        <f t="shared" si="277"/>
        <v>#REF!</v>
      </c>
      <c r="AI101" s="189" t="e">
        <f t="shared" si="277"/>
        <v>#REF!</v>
      </c>
      <c r="AJ101" s="189" t="e">
        <f t="shared" si="277"/>
        <v>#REF!</v>
      </c>
      <c r="AK101" s="189" t="e">
        <f t="shared" si="277"/>
        <v>#REF!</v>
      </c>
      <c r="AL101" s="189" t="e">
        <f t="shared" si="277"/>
        <v>#REF!</v>
      </c>
      <c r="AM101" s="189" t="e">
        <f t="shared" si="277"/>
        <v>#REF!</v>
      </c>
      <c r="AN101" s="189" t="e">
        <f t="shared" si="277"/>
        <v>#REF!</v>
      </c>
      <c r="AO101" s="189" t="e">
        <f t="shared" ref="AO101:BW101" si="278">AO30*7</f>
        <v>#REF!</v>
      </c>
      <c r="AP101" s="189" t="e">
        <f t="shared" si="278"/>
        <v>#REF!</v>
      </c>
      <c r="AQ101" s="189" t="e">
        <f t="shared" si="278"/>
        <v>#REF!</v>
      </c>
      <c r="AR101" s="189" t="e">
        <f t="shared" si="278"/>
        <v>#REF!</v>
      </c>
      <c r="AS101" s="189" t="e">
        <f t="shared" si="278"/>
        <v>#REF!</v>
      </c>
      <c r="AT101" s="189" t="e">
        <f t="shared" si="278"/>
        <v>#REF!</v>
      </c>
      <c r="AU101" s="189" t="e">
        <f t="shared" si="278"/>
        <v>#REF!</v>
      </c>
      <c r="AV101" s="189" t="e">
        <f t="shared" si="278"/>
        <v>#REF!</v>
      </c>
      <c r="AW101" s="189" t="e">
        <f t="shared" si="278"/>
        <v>#REF!</v>
      </c>
      <c r="AX101" s="189" t="e">
        <f t="shared" si="278"/>
        <v>#REF!</v>
      </c>
      <c r="AY101" s="189" t="e">
        <f t="shared" si="278"/>
        <v>#REF!</v>
      </c>
      <c r="AZ101" s="189" t="e">
        <f t="shared" si="278"/>
        <v>#REF!</v>
      </c>
      <c r="BA101" s="189" t="e">
        <f t="shared" si="278"/>
        <v>#REF!</v>
      </c>
      <c r="BB101" s="189" t="e">
        <f t="shared" si="278"/>
        <v>#REF!</v>
      </c>
      <c r="BC101" s="189" t="e">
        <f t="shared" si="278"/>
        <v>#REF!</v>
      </c>
      <c r="BD101" s="189" t="e">
        <f t="shared" si="278"/>
        <v>#REF!</v>
      </c>
      <c r="BE101" s="189" t="e">
        <f t="shared" si="278"/>
        <v>#REF!</v>
      </c>
      <c r="BF101" s="189" t="e">
        <f t="shared" si="278"/>
        <v>#REF!</v>
      </c>
      <c r="BG101" s="189" t="e">
        <f t="shared" si="278"/>
        <v>#REF!</v>
      </c>
      <c r="BH101" s="189" t="e">
        <f t="shared" si="278"/>
        <v>#REF!</v>
      </c>
      <c r="BI101" s="189" t="e">
        <f t="shared" si="278"/>
        <v>#REF!</v>
      </c>
      <c r="BJ101" s="189" t="e">
        <f t="shared" si="278"/>
        <v>#REF!</v>
      </c>
      <c r="BK101" s="189" t="e">
        <f t="shared" si="278"/>
        <v>#REF!</v>
      </c>
      <c r="BL101" s="189" t="e">
        <f t="shared" si="278"/>
        <v>#REF!</v>
      </c>
      <c r="BM101" s="189" t="e">
        <f t="shared" si="278"/>
        <v>#REF!</v>
      </c>
      <c r="BN101" s="189" t="e">
        <f t="shared" si="278"/>
        <v>#REF!</v>
      </c>
      <c r="BO101" s="189" t="e">
        <f t="shared" si="278"/>
        <v>#REF!</v>
      </c>
      <c r="BP101" s="189" t="e">
        <f t="shared" si="278"/>
        <v>#REF!</v>
      </c>
      <c r="BQ101" s="189" t="e">
        <f t="shared" si="278"/>
        <v>#REF!</v>
      </c>
      <c r="BR101" s="189" t="e">
        <f t="shared" si="278"/>
        <v>#REF!</v>
      </c>
      <c r="BS101" s="189" t="e">
        <f t="shared" si="278"/>
        <v>#REF!</v>
      </c>
      <c r="BT101" s="189" t="e">
        <f t="shared" si="278"/>
        <v>#REF!</v>
      </c>
      <c r="BU101" s="189" t="e">
        <f t="shared" si="278"/>
        <v>#REF!</v>
      </c>
      <c r="BV101" s="189" t="e">
        <f t="shared" si="278"/>
        <v>#REF!</v>
      </c>
      <c r="BW101" s="189" t="e">
        <f t="shared" si="278"/>
        <v>#REF!</v>
      </c>
    </row>
    <row r="102" spans="2:75">
      <c r="B102" s="6"/>
      <c r="C102" s="171" t="s">
        <v>209</v>
      </c>
      <c r="D102" s="238"/>
      <c r="E102" s="175" t="e">
        <f>D30*7</f>
        <v>#REF!</v>
      </c>
      <c r="F102" s="238"/>
      <c r="G102" s="238"/>
      <c r="H102" s="238"/>
      <c r="I102" s="175" t="e">
        <f t="shared" ref="I102:AN102" si="279">H30*7</f>
        <v>#REF!</v>
      </c>
      <c r="J102" s="190" t="e">
        <f t="shared" si="279"/>
        <v>#REF!</v>
      </c>
      <c r="K102" s="190" t="e">
        <f t="shared" si="279"/>
        <v>#REF!</v>
      </c>
      <c r="L102" s="190" t="e">
        <f t="shared" si="279"/>
        <v>#REF!</v>
      </c>
      <c r="M102" s="190" t="e">
        <f t="shared" si="279"/>
        <v>#REF!</v>
      </c>
      <c r="N102" s="190" t="e">
        <f t="shared" si="279"/>
        <v>#REF!</v>
      </c>
      <c r="O102" s="190" t="e">
        <f t="shared" si="279"/>
        <v>#REF!</v>
      </c>
      <c r="P102" s="190" t="e">
        <f t="shared" si="279"/>
        <v>#REF!</v>
      </c>
      <c r="Q102" s="190" t="e">
        <f t="shared" si="279"/>
        <v>#REF!</v>
      </c>
      <c r="R102" s="190" t="e">
        <f t="shared" si="279"/>
        <v>#REF!</v>
      </c>
      <c r="S102" s="190" t="e">
        <f t="shared" si="279"/>
        <v>#REF!</v>
      </c>
      <c r="T102" s="190" t="e">
        <f t="shared" si="279"/>
        <v>#REF!</v>
      </c>
      <c r="U102" s="190" t="e">
        <f t="shared" si="279"/>
        <v>#REF!</v>
      </c>
      <c r="V102" s="190" t="e">
        <f t="shared" si="279"/>
        <v>#REF!</v>
      </c>
      <c r="W102" s="190" t="e">
        <f t="shared" si="279"/>
        <v>#REF!</v>
      </c>
      <c r="X102" s="190" t="e">
        <f t="shared" si="279"/>
        <v>#REF!</v>
      </c>
      <c r="Y102" s="190" t="e">
        <f t="shared" si="279"/>
        <v>#REF!</v>
      </c>
      <c r="Z102" s="190" t="e">
        <f t="shared" si="279"/>
        <v>#REF!</v>
      </c>
      <c r="AA102" s="190" t="e">
        <f t="shared" si="279"/>
        <v>#REF!</v>
      </c>
      <c r="AB102" s="190" t="e">
        <f t="shared" si="279"/>
        <v>#REF!</v>
      </c>
      <c r="AC102" s="190" t="e">
        <f t="shared" si="279"/>
        <v>#REF!</v>
      </c>
      <c r="AD102" s="190" t="e">
        <f t="shared" si="279"/>
        <v>#REF!</v>
      </c>
      <c r="AE102" s="190" t="e">
        <f t="shared" si="279"/>
        <v>#REF!</v>
      </c>
      <c r="AF102" s="190" t="e">
        <f t="shared" si="279"/>
        <v>#REF!</v>
      </c>
      <c r="AG102" s="190" t="e">
        <f t="shared" si="279"/>
        <v>#REF!</v>
      </c>
      <c r="AH102" s="190" t="e">
        <f t="shared" si="279"/>
        <v>#REF!</v>
      </c>
      <c r="AI102" s="190" t="e">
        <f t="shared" si="279"/>
        <v>#REF!</v>
      </c>
      <c r="AJ102" s="190" t="e">
        <f t="shared" si="279"/>
        <v>#REF!</v>
      </c>
      <c r="AK102" s="190" t="e">
        <f t="shared" si="279"/>
        <v>#REF!</v>
      </c>
      <c r="AL102" s="190" t="e">
        <f t="shared" si="279"/>
        <v>#REF!</v>
      </c>
      <c r="AM102" s="190" t="e">
        <f t="shared" si="279"/>
        <v>#REF!</v>
      </c>
      <c r="AN102" s="190" t="e">
        <f t="shared" si="279"/>
        <v>#REF!</v>
      </c>
      <c r="AO102" s="190" t="e">
        <f t="shared" ref="AO102:BW102" si="280">AN30*7</f>
        <v>#REF!</v>
      </c>
      <c r="AP102" s="190" t="e">
        <f t="shared" si="280"/>
        <v>#REF!</v>
      </c>
      <c r="AQ102" s="190" t="e">
        <f t="shared" si="280"/>
        <v>#REF!</v>
      </c>
      <c r="AR102" s="190" t="e">
        <f t="shared" si="280"/>
        <v>#REF!</v>
      </c>
      <c r="AS102" s="190" t="e">
        <f t="shared" si="280"/>
        <v>#REF!</v>
      </c>
      <c r="AT102" s="190" t="e">
        <f t="shared" si="280"/>
        <v>#REF!</v>
      </c>
      <c r="AU102" s="190" t="e">
        <f t="shared" si="280"/>
        <v>#REF!</v>
      </c>
      <c r="AV102" s="190" t="e">
        <f t="shared" si="280"/>
        <v>#REF!</v>
      </c>
      <c r="AW102" s="190" t="e">
        <f t="shared" si="280"/>
        <v>#REF!</v>
      </c>
      <c r="AX102" s="190" t="e">
        <f t="shared" si="280"/>
        <v>#REF!</v>
      </c>
      <c r="AY102" s="190" t="e">
        <f t="shared" si="280"/>
        <v>#REF!</v>
      </c>
      <c r="AZ102" s="190" t="e">
        <f t="shared" si="280"/>
        <v>#REF!</v>
      </c>
      <c r="BA102" s="190" t="e">
        <f t="shared" si="280"/>
        <v>#REF!</v>
      </c>
      <c r="BB102" s="190" t="e">
        <f t="shared" si="280"/>
        <v>#REF!</v>
      </c>
      <c r="BC102" s="190" t="e">
        <f t="shared" si="280"/>
        <v>#REF!</v>
      </c>
      <c r="BD102" s="190" t="e">
        <f t="shared" si="280"/>
        <v>#REF!</v>
      </c>
      <c r="BE102" s="190" t="e">
        <f t="shared" si="280"/>
        <v>#REF!</v>
      </c>
      <c r="BF102" s="190" t="e">
        <f t="shared" si="280"/>
        <v>#REF!</v>
      </c>
      <c r="BG102" s="190" t="e">
        <f t="shared" si="280"/>
        <v>#REF!</v>
      </c>
      <c r="BH102" s="190" t="e">
        <f t="shared" si="280"/>
        <v>#REF!</v>
      </c>
      <c r="BI102" s="190" t="e">
        <f t="shared" si="280"/>
        <v>#REF!</v>
      </c>
      <c r="BJ102" s="190" t="e">
        <f t="shared" si="280"/>
        <v>#REF!</v>
      </c>
      <c r="BK102" s="190" t="e">
        <f t="shared" si="280"/>
        <v>#REF!</v>
      </c>
      <c r="BL102" s="190" t="e">
        <f t="shared" si="280"/>
        <v>#REF!</v>
      </c>
      <c r="BM102" s="190" t="e">
        <f t="shared" si="280"/>
        <v>#REF!</v>
      </c>
      <c r="BN102" s="190" t="e">
        <f t="shared" si="280"/>
        <v>#REF!</v>
      </c>
      <c r="BO102" s="190" t="e">
        <f t="shared" si="280"/>
        <v>#REF!</v>
      </c>
      <c r="BP102" s="190" t="e">
        <f t="shared" si="280"/>
        <v>#REF!</v>
      </c>
      <c r="BQ102" s="190" t="e">
        <f t="shared" si="280"/>
        <v>#REF!</v>
      </c>
      <c r="BR102" s="190" t="e">
        <f t="shared" si="280"/>
        <v>#REF!</v>
      </c>
      <c r="BS102" s="190" t="e">
        <f t="shared" si="280"/>
        <v>#REF!</v>
      </c>
      <c r="BT102" s="190" t="e">
        <f t="shared" si="280"/>
        <v>#REF!</v>
      </c>
      <c r="BU102" s="190" t="e">
        <f t="shared" si="280"/>
        <v>#REF!</v>
      </c>
      <c r="BV102" s="190" t="e">
        <f t="shared" si="280"/>
        <v>#REF!</v>
      </c>
      <c r="BW102" s="190" t="e">
        <f t="shared" si="280"/>
        <v>#REF!</v>
      </c>
    </row>
    <row r="103" spans="2:75">
      <c r="B103" s="6"/>
      <c r="C103" s="171" t="s">
        <v>200</v>
      </c>
      <c r="D103" s="238"/>
      <c r="E103" s="175" t="e">
        <f>E101-E102</f>
        <v>#REF!</v>
      </c>
      <c r="F103" s="175" t="e">
        <f>#REF!-3</f>
        <v>#REF!</v>
      </c>
      <c r="G103" s="175" t="e">
        <f>#REF!-3</f>
        <v>#REF!</v>
      </c>
      <c r="H103" s="175" t="e">
        <f>#REF!-3</f>
        <v>#REF!</v>
      </c>
      <c r="I103" s="175" t="e">
        <f t="shared" ref="I103:BT103" si="281">I101-I102</f>
        <v>#REF!</v>
      </c>
      <c r="J103" s="175" t="e">
        <f t="shared" si="281"/>
        <v>#REF!</v>
      </c>
      <c r="K103" s="175" t="e">
        <f t="shared" si="281"/>
        <v>#REF!</v>
      </c>
      <c r="L103" s="175" t="e">
        <f t="shared" si="281"/>
        <v>#REF!</v>
      </c>
      <c r="M103" s="175" t="e">
        <f t="shared" si="281"/>
        <v>#REF!</v>
      </c>
      <c r="N103" s="175" t="e">
        <f t="shared" si="281"/>
        <v>#REF!</v>
      </c>
      <c r="O103" s="175" t="e">
        <f t="shared" si="281"/>
        <v>#REF!</v>
      </c>
      <c r="P103" s="175" t="e">
        <f t="shared" si="281"/>
        <v>#REF!</v>
      </c>
      <c r="Q103" s="175" t="e">
        <f t="shared" si="281"/>
        <v>#REF!</v>
      </c>
      <c r="R103" s="175" t="e">
        <f t="shared" si="281"/>
        <v>#REF!</v>
      </c>
      <c r="S103" s="175" t="e">
        <f t="shared" si="281"/>
        <v>#REF!</v>
      </c>
      <c r="T103" s="175" t="e">
        <f t="shared" si="281"/>
        <v>#REF!</v>
      </c>
      <c r="U103" s="175" t="e">
        <f t="shared" si="281"/>
        <v>#REF!</v>
      </c>
      <c r="V103" s="175" t="e">
        <f t="shared" si="281"/>
        <v>#REF!</v>
      </c>
      <c r="W103" s="175" t="e">
        <f t="shared" si="281"/>
        <v>#REF!</v>
      </c>
      <c r="X103" s="175" t="e">
        <f t="shared" si="281"/>
        <v>#REF!</v>
      </c>
      <c r="Y103" s="175" t="e">
        <f t="shared" si="281"/>
        <v>#REF!</v>
      </c>
      <c r="Z103" s="175" t="e">
        <f t="shared" si="281"/>
        <v>#REF!</v>
      </c>
      <c r="AA103" s="175" t="e">
        <f t="shared" si="281"/>
        <v>#REF!</v>
      </c>
      <c r="AB103" s="175" t="e">
        <f t="shared" si="281"/>
        <v>#REF!</v>
      </c>
      <c r="AC103" s="175" t="e">
        <f t="shared" si="281"/>
        <v>#REF!</v>
      </c>
      <c r="AD103" s="175" t="e">
        <f t="shared" si="281"/>
        <v>#REF!</v>
      </c>
      <c r="AE103" s="175" t="e">
        <f t="shared" si="281"/>
        <v>#REF!</v>
      </c>
      <c r="AF103" s="175" t="e">
        <f t="shared" si="281"/>
        <v>#REF!</v>
      </c>
      <c r="AG103" s="175" t="e">
        <f t="shared" si="281"/>
        <v>#REF!</v>
      </c>
      <c r="AH103" s="175" t="e">
        <f t="shared" si="281"/>
        <v>#REF!</v>
      </c>
      <c r="AI103" s="175" t="e">
        <f t="shared" si="281"/>
        <v>#REF!</v>
      </c>
      <c r="AJ103" s="175" t="e">
        <f t="shared" si="281"/>
        <v>#REF!</v>
      </c>
      <c r="AK103" s="175" t="e">
        <f t="shared" si="281"/>
        <v>#REF!</v>
      </c>
      <c r="AL103" s="175" t="e">
        <f t="shared" si="281"/>
        <v>#REF!</v>
      </c>
      <c r="AM103" s="175" t="e">
        <f t="shared" si="281"/>
        <v>#REF!</v>
      </c>
      <c r="AN103" s="175" t="e">
        <f t="shared" si="281"/>
        <v>#REF!</v>
      </c>
      <c r="AO103" s="175" t="e">
        <f t="shared" si="281"/>
        <v>#REF!</v>
      </c>
      <c r="AP103" s="175" t="e">
        <f t="shared" si="281"/>
        <v>#REF!</v>
      </c>
      <c r="AQ103" s="175" t="e">
        <f t="shared" si="281"/>
        <v>#REF!</v>
      </c>
      <c r="AR103" s="175" t="e">
        <f t="shared" si="281"/>
        <v>#REF!</v>
      </c>
      <c r="AS103" s="175" t="e">
        <f t="shared" si="281"/>
        <v>#REF!</v>
      </c>
      <c r="AT103" s="175" t="e">
        <f t="shared" si="281"/>
        <v>#REF!</v>
      </c>
      <c r="AU103" s="175" t="e">
        <f t="shared" si="281"/>
        <v>#REF!</v>
      </c>
      <c r="AV103" s="175" t="e">
        <f t="shared" si="281"/>
        <v>#REF!</v>
      </c>
      <c r="AW103" s="175" t="e">
        <f t="shared" si="281"/>
        <v>#REF!</v>
      </c>
      <c r="AX103" s="175" t="e">
        <f t="shared" si="281"/>
        <v>#REF!</v>
      </c>
      <c r="AY103" s="175" t="e">
        <f t="shared" si="281"/>
        <v>#REF!</v>
      </c>
      <c r="AZ103" s="175" t="e">
        <f t="shared" si="281"/>
        <v>#REF!</v>
      </c>
      <c r="BA103" s="175" t="e">
        <f t="shared" si="281"/>
        <v>#REF!</v>
      </c>
      <c r="BB103" s="175" t="e">
        <f t="shared" si="281"/>
        <v>#REF!</v>
      </c>
      <c r="BC103" s="175" t="e">
        <f t="shared" si="281"/>
        <v>#REF!</v>
      </c>
      <c r="BD103" s="175" t="e">
        <f t="shared" si="281"/>
        <v>#REF!</v>
      </c>
      <c r="BE103" s="175" t="e">
        <f t="shared" si="281"/>
        <v>#REF!</v>
      </c>
      <c r="BF103" s="175" t="e">
        <f t="shared" si="281"/>
        <v>#REF!</v>
      </c>
      <c r="BG103" s="175" t="e">
        <f t="shared" si="281"/>
        <v>#REF!</v>
      </c>
      <c r="BH103" s="175" t="e">
        <f t="shared" si="281"/>
        <v>#REF!</v>
      </c>
      <c r="BI103" s="175" t="e">
        <f t="shared" si="281"/>
        <v>#REF!</v>
      </c>
      <c r="BJ103" s="175" t="e">
        <f t="shared" si="281"/>
        <v>#REF!</v>
      </c>
      <c r="BK103" s="175" t="e">
        <f t="shared" si="281"/>
        <v>#REF!</v>
      </c>
      <c r="BL103" s="175" t="e">
        <f t="shared" si="281"/>
        <v>#REF!</v>
      </c>
      <c r="BM103" s="175" t="e">
        <f t="shared" si="281"/>
        <v>#REF!</v>
      </c>
      <c r="BN103" s="175" t="e">
        <f t="shared" si="281"/>
        <v>#REF!</v>
      </c>
      <c r="BO103" s="175" t="e">
        <f t="shared" si="281"/>
        <v>#REF!</v>
      </c>
      <c r="BP103" s="175" t="e">
        <f t="shared" si="281"/>
        <v>#REF!</v>
      </c>
      <c r="BQ103" s="175" t="e">
        <f t="shared" si="281"/>
        <v>#REF!</v>
      </c>
      <c r="BR103" s="175" t="e">
        <f t="shared" si="281"/>
        <v>#REF!</v>
      </c>
      <c r="BS103" s="175" t="e">
        <f t="shared" si="281"/>
        <v>#REF!</v>
      </c>
      <c r="BT103" s="175" t="e">
        <f t="shared" si="281"/>
        <v>#REF!</v>
      </c>
      <c r="BU103" s="175" t="e">
        <f t="shared" ref="BU103:BW103" si="282">BU101-BU102</f>
        <v>#REF!</v>
      </c>
      <c r="BV103" s="175" t="e">
        <f t="shared" si="282"/>
        <v>#REF!</v>
      </c>
      <c r="BW103" s="175" t="e">
        <f t="shared" si="282"/>
        <v>#REF!</v>
      </c>
    </row>
    <row r="104" spans="2:75" s="195" customFormat="1">
      <c r="B104" s="196"/>
      <c r="C104" s="187" t="s">
        <v>212</v>
      </c>
      <c r="D104" s="259"/>
      <c r="E104" s="241" t="e">
        <f>E103/E101</f>
        <v>#REF!</v>
      </c>
      <c r="F104" s="241" t="e">
        <f t="shared" ref="F104:BQ104" si="283">F103/F101</f>
        <v>#REF!</v>
      </c>
      <c r="G104" s="241" t="e">
        <f t="shared" si="283"/>
        <v>#REF!</v>
      </c>
      <c r="H104" s="241" t="e">
        <f t="shared" si="283"/>
        <v>#REF!</v>
      </c>
      <c r="I104" s="241" t="e">
        <f t="shared" si="283"/>
        <v>#REF!</v>
      </c>
      <c r="J104" s="188" t="e">
        <f t="shared" si="283"/>
        <v>#REF!</v>
      </c>
      <c r="K104" s="188" t="e">
        <f t="shared" si="283"/>
        <v>#REF!</v>
      </c>
      <c r="L104" s="188" t="e">
        <f t="shared" si="283"/>
        <v>#REF!</v>
      </c>
      <c r="M104" s="188" t="e">
        <f t="shared" si="283"/>
        <v>#REF!</v>
      </c>
      <c r="N104" s="188" t="e">
        <f t="shared" si="283"/>
        <v>#REF!</v>
      </c>
      <c r="O104" s="188" t="e">
        <f t="shared" si="283"/>
        <v>#REF!</v>
      </c>
      <c r="P104" s="188" t="e">
        <f t="shared" si="283"/>
        <v>#REF!</v>
      </c>
      <c r="Q104" s="188" t="e">
        <f t="shared" si="283"/>
        <v>#REF!</v>
      </c>
      <c r="R104" s="188" t="e">
        <f t="shared" si="283"/>
        <v>#REF!</v>
      </c>
      <c r="S104" s="188" t="e">
        <f t="shared" si="283"/>
        <v>#REF!</v>
      </c>
      <c r="T104" s="188" t="e">
        <f t="shared" si="283"/>
        <v>#REF!</v>
      </c>
      <c r="U104" s="188" t="e">
        <f t="shared" si="283"/>
        <v>#REF!</v>
      </c>
      <c r="V104" s="188" t="e">
        <f t="shared" si="283"/>
        <v>#REF!</v>
      </c>
      <c r="W104" s="188" t="e">
        <f t="shared" si="283"/>
        <v>#REF!</v>
      </c>
      <c r="X104" s="188" t="e">
        <f t="shared" si="283"/>
        <v>#REF!</v>
      </c>
      <c r="Y104" s="188" t="e">
        <f t="shared" si="283"/>
        <v>#REF!</v>
      </c>
      <c r="Z104" s="188" t="e">
        <f t="shared" si="283"/>
        <v>#REF!</v>
      </c>
      <c r="AA104" s="188" t="e">
        <f t="shared" si="283"/>
        <v>#REF!</v>
      </c>
      <c r="AB104" s="188" t="e">
        <f t="shared" si="283"/>
        <v>#REF!</v>
      </c>
      <c r="AC104" s="188" t="e">
        <f t="shared" si="283"/>
        <v>#REF!</v>
      </c>
      <c r="AD104" s="188" t="e">
        <f t="shared" si="283"/>
        <v>#REF!</v>
      </c>
      <c r="AE104" s="188" t="e">
        <f t="shared" si="283"/>
        <v>#REF!</v>
      </c>
      <c r="AF104" s="188" t="e">
        <f t="shared" si="283"/>
        <v>#REF!</v>
      </c>
      <c r="AG104" s="188" t="e">
        <f t="shared" si="283"/>
        <v>#REF!</v>
      </c>
      <c r="AH104" s="188" t="e">
        <f t="shared" si="283"/>
        <v>#REF!</v>
      </c>
      <c r="AI104" s="188" t="e">
        <f t="shared" si="283"/>
        <v>#REF!</v>
      </c>
      <c r="AJ104" s="188" t="e">
        <f t="shared" si="283"/>
        <v>#REF!</v>
      </c>
      <c r="AK104" s="188" t="e">
        <f t="shared" si="283"/>
        <v>#REF!</v>
      </c>
      <c r="AL104" s="188" t="e">
        <f t="shared" si="283"/>
        <v>#REF!</v>
      </c>
      <c r="AM104" s="188" t="e">
        <f t="shared" si="283"/>
        <v>#REF!</v>
      </c>
      <c r="AN104" s="188" t="e">
        <f t="shared" si="283"/>
        <v>#REF!</v>
      </c>
      <c r="AO104" s="188" t="e">
        <f t="shared" si="283"/>
        <v>#REF!</v>
      </c>
      <c r="AP104" s="188" t="e">
        <f t="shared" si="283"/>
        <v>#REF!</v>
      </c>
      <c r="AQ104" s="188" t="e">
        <f t="shared" si="283"/>
        <v>#REF!</v>
      </c>
      <c r="AR104" s="188" t="e">
        <f t="shared" si="283"/>
        <v>#REF!</v>
      </c>
      <c r="AS104" s="188" t="e">
        <f t="shared" si="283"/>
        <v>#REF!</v>
      </c>
      <c r="AT104" s="188" t="e">
        <f t="shared" si="283"/>
        <v>#REF!</v>
      </c>
      <c r="AU104" s="188" t="e">
        <f t="shared" si="283"/>
        <v>#REF!</v>
      </c>
      <c r="AV104" s="188" t="e">
        <f t="shared" si="283"/>
        <v>#REF!</v>
      </c>
      <c r="AW104" s="188" t="e">
        <f t="shared" si="283"/>
        <v>#REF!</v>
      </c>
      <c r="AX104" s="188" t="e">
        <f t="shared" si="283"/>
        <v>#REF!</v>
      </c>
      <c r="AY104" s="188" t="e">
        <f t="shared" si="283"/>
        <v>#REF!</v>
      </c>
      <c r="AZ104" s="188" t="e">
        <f t="shared" si="283"/>
        <v>#REF!</v>
      </c>
      <c r="BA104" s="188" t="e">
        <f t="shared" si="283"/>
        <v>#REF!</v>
      </c>
      <c r="BB104" s="188" t="e">
        <f t="shared" si="283"/>
        <v>#REF!</v>
      </c>
      <c r="BC104" s="188" t="e">
        <f t="shared" si="283"/>
        <v>#REF!</v>
      </c>
      <c r="BD104" s="188" t="e">
        <f t="shared" si="283"/>
        <v>#REF!</v>
      </c>
      <c r="BE104" s="188" t="e">
        <f t="shared" si="283"/>
        <v>#REF!</v>
      </c>
      <c r="BF104" s="188" t="e">
        <f t="shared" si="283"/>
        <v>#REF!</v>
      </c>
      <c r="BG104" s="188" t="e">
        <f t="shared" si="283"/>
        <v>#REF!</v>
      </c>
      <c r="BH104" s="188" t="e">
        <f t="shared" si="283"/>
        <v>#REF!</v>
      </c>
      <c r="BI104" s="188" t="e">
        <f t="shared" si="283"/>
        <v>#REF!</v>
      </c>
      <c r="BJ104" s="188" t="e">
        <f t="shared" si="283"/>
        <v>#REF!</v>
      </c>
      <c r="BK104" s="188" t="e">
        <f t="shared" si="283"/>
        <v>#REF!</v>
      </c>
      <c r="BL104" s="188" t="e">
        <f t="shared" si="283"/>
        <v>#REF!</v>
      </c>
      <c r="BM104" s="188" t="e">
        <f t="shared" si="283"/>
        <v>#REF!</v>
      </c>
      <c r="BN104" s="188" t="e">
        <f t="shared" si="283"/>
        <v>#REF!</v>
      </c>
      <c r="BO104" s="188" t="e">
        <f t="shared" si="283"/>
        <v>#REF!</v>
      </c>
      <c r="BP104" s="188" t="e">
        <f t="shared" si="283"/>
        <v>#REF!</v>
      </c>
      <c r="BQ104" s="188" t="e">
        <f t="shared" si="283"/>
        <v>#REF!</v>
      </c>
      <c r="BR104" s="188" t="e">
        <f t="shared" ref="BR104:BW104" si="284">BR103/BR101</f>
        <v>#REF!</v>
      </c>
      <c r="BS104" s="188" t="e">
        <f t="shared" si="284"/>
        <v>#REF!</v>
      </c>
      <c r="BT104" s="188" t="e">
        <f t="shared" si="284"/>
        <v>#REF!</v>
      </c>
      <c r="BU104" s="188" t="e">
        <f t="shared" si="284"/>
        <v>#REF!</v>
      </c>
      <c r="BV104" s="188" t="e">
        <f t="shared" si="284"/>
        <v>#REF!</v>
      </c>
      <c r="BW104" s="188" t="e">
        <f t="shared" si="284"/>
        <v>#REF!</v>
      </c>
    </row>
    <row r="105" spans="2:75">
      <c r="B105" s="6"/>
      <c r="C105" s="166" t="s">
        <v>196</v>
      </c>
      <c r="D105" s="226"/>
      <c r="E105" s="225" t="e">
        <f t="shared" ref="E105:AJ105" si="285">((E94/(100%-E98))-(E94/(100%-E99)))/E18</f>
        <v>#REF!</v>
      </c>
      <c r="F105" s="225" t="e">
        <f t="shared" si="285"/>
        <v>#REF!</v>
      </c>
      <c r="G105" s="225" t="e">
        <f t="shared" si="285"/>
        <v>#REF!</v>
      </c>
      <c r="H105" s="225" t="e">
        <f t="shared" si="285"/>
        <v>#REF!</v>
      </c>
      <c r="I105" s="225" t="e">
        <f t="shared" si="285"/>
        <v>#REF!</v>
      </c>
      <c r="J105" s="167" t="e">
        <f t="shared" si="285"/>
        <v>#REF!</v>
      </c>
      <c r="K105" s="167" t="e">
        <f t="shared" si="285"/>
        <v>#REF!</v>
      </c>
      <c r="L105" s="167" t="e">
        <f t="shared" si="285"/>
        <v>#REF!</v>
      </c>
      <c r="M105" s="167">
        <f t="shared" si="285"/>
        <v>0</v>
      </c>
      <c r="N105" s="167" t="e">
        <f t="shared" si="285"/>
        <v>#REF!</v>
      </c>
      <c r="O105" s="167" t="e">
        <f t="shared" si="285"/>
        <v>#REF!</v>
      </c>
      <c r="P105" s="167" t="e">
        <f t="shared" si="285"/>
        <v>#REF!</v>
      </c>
      <c r="Q105" s="167" t="e">
        <f t="shared" si="285"/>
        <v>#REF!</v>
      </c>
      <c r="R105" s="167" t="e">
        <f t="shared" si="285"/>
        <v>#REF!</v>
      </c>
      <c r="S105" s="167">
        <f t="shared" si="285"/>
        <v>0</v>
      </c>
      <c r="T105" s="167" t="e">
        <f t="shared" si="285"/>
        <v>#REF!</v>
      </c>
      <c r="U105" s="167" t="e">
        <f t="shared" si="285"/>
        <v>#REF!</v>
      </c>
      <c r="V105" s="167" t="e">
        <f t="shared" si="285"/>
        <v>#REF!</v>
      </c>
      <c r="W105" s="167" t="e">
        <f t="shared" si="285"/>
        <v>#REF!</v>
      </c>
      <c r="X105" s="167" t="e">
        <f t="shared" si="285"/>
        <v>#REF!</v>
      </c>
      <c r="Y105" s="167">
        <f t="shared" si="285"/>
        <v>0</v>
      </c>
      <c r="Z105" s="167" t="e">
        <f t="shared" si="285"/>
        <v>#REF!</v>
      </c>
      <c r="AA105" s="167" t="e">
        <f t="shared" si="285"/>
        <v>#REF!</v>
      </c>
      <c r="AB105" s="167" t="e">
        <f t="shared" si="285"/>
        <v>#REF!</v>
      </c>
      <c r="AC105" s="167" t="e">
        <f t="shared" si="285"/>
        <v>#REF!</v>
      </c>
      <c r="AD105" s="167" t="e">
        <f t="shared" si="285"/>
        <v>#REF!</v>
      </c>
      <c r="AE105" s="167" t="e">
        <f t="shared" si="285"/>
        <v>#REF!</v>
      </c>
      <c r="AF105" s="167" t="e">
        <f t="shared" si="285"/>
        <v>#REF!</v>
      </c>
      <c r="AG105" s="167" t="e">
        <f t="shared" si="285"/>
        <v>#REF!</v>
      </c>
      <c r="AH105" s="167" t="e">
        <f t="shared" si="285"/>
        <v>#REF!</v>
      </c>
      <c r="AI105" s="167" t="e">
        <f t="shared" si="285"/>
        <v>#REF!</v>
      </c>
      <c r="AJ105" s="167" t="e">
        <f t="shared" si="285"/>
        <v>#REF!</v>
      </c>
      <c r="AK105" s="167">
        <f t="shared" ref="AK105:BP105" si="286">((AK94/(100%-AK98))-(AK94/(100%-AK99)))/AK18</f>
        <v>0</v>
      </c>
      <c r="AL105" s="167" t="e">
        <f t="shared" si="286"/>
        <v>#REF!</v>
      </c>
      <c r="AM105" s="167" t="e">
        <f t="shared" si="286"/>
        <v>#REF!</v>
      </c>
      <c r="AN105" s="167" t="e">
        <f t="shared" si="286"/>
        <v>#REF!</v>
      </c>
      <c r="AO105" s="167" t="e">
        <f t="shared" si="286"/>
        <v>#REF!</v>
      </c>
      <c r="AP105" s="167" t="e">
        <f t="shared" si="286"/>
        <v>#REF!</v>
      </c>
      <c r="AQ105" s="167">
        <f t="shared" si="286"/>
        <v>0</v>
      </c>
      <c r="AR105" s="167" t="e">
        <f t="shared" si="286"/>
        <v>#REF!</v>
      </c>
      <c r="AS105" s="167" t="e">
        <f t="shared" si="286"/>
        <v>#REF!</v>
      </c>
      <c r="AT105" s="167" t="e">
        <f t="shared" si="286"/>
        <v>#REF!</v>
      </c>
      <c r="AU105" s="167" t="e">
        <f t="shared" si="286"/>
        <v>#REF!</v>
      </c>
      <c r="AV105" s="167" t="e">
        <f t="shared" si="286"/>
        <v>#REF!</v>
      </c>
      <c r="AW105" s="167">
        <f t="shared" si="286"/>
        <v>0</v>
      </c>
      <c r="AX105" s="167" t="e">
        <f t="shared" si="286"/>
        <v>#REF!</v>
      </c>
      <c r="AY105" s="167" t="e">
        <f t="shared" si="286"/>
        <v>#REF!</v>
      </c>
      <c r="AZ105" s="167" t="e">
        <f t="shared" si="286"/>
        <v>#REF!</v>
      </c>
      <c r="BA105" s="167" t="e">
        <f t="shared" si="286"/>
        <v>#REF!</v>
      </c>
      <c r="BB105" s="167" t="e">
        <f t="shared" si="286"/>
        <v>#REF!</v>
      </c>
      <c r="BC105" s="167">
        <f t="shared" si="286"/>
        <v>0</v>
      </c>
      <c r="BD105" s="167" t="e">
        <f t="shared" si="286"/>
        <v>#REF!</v>
      </c>
      <c r="BE105" s="167" t="e">
        <f t="shared" si="286"/>
        <v>#REF!</v>
      </c>
      <c r="BF105" s="167" t="e">
        <f t="shared" si="286"/>
        <v>#REF!</v>
      </c>
      <c r="BG105" s="167" t="e">
        <f t="shared" si="286"/>
        <v>#REF!</v>
      </c>
      <c r="BH105" s="167" t="e">
        <f t="shared" si="286"/>
        <v>#REF!</v>
      </c>
      <c r="BI105" s="167">
        <f t="shared" si="286"/>
        <v>0</v>
      </c>
      <c r="BJ105" s="167" t="e">
        <f t="shared" si="286"/>
        <v>#REF!</v>
      </c>
      <c r="BK105" s="167" t="e">
        <f t="shared" si="286"/>
        <v>#REF!</v>
      </c>
      <c r="BL105" s="167" t="e">
        <f t="shared" si="286"/>
        <v>#REF!</v>
      </c>
      <c r="BM105" s="167" t="e">
        <f t="shared" si="286"/>
        <v>#REF!</v>
      </c>
      <c r="BN105" s="167" t="e">
        <f t="shared" si="286"/>
        <v>#REF!</v>
      </c>
      <c r="BO105" s="167">
        <f t="shared" si="286"/>
        <v>0</v>
      </c>
      <c r="BP105" s="167" t="e">
        <f t="shared" si="286"/>
        <v>#REF!</v>
      </c>
      <c r="BQ105" s="167" t="e">
        <f t="shared" ref="BQ105:BW105" si="287">((BQ94/(100%-BQ98))-(BQ94/(100%-BQ99)))/BQ18</f>
        <v>#REF!</v>
      </c>
      <c r="BR105" s="167" t="e">
        <f t="shared" si="287"/>
        <v>#REF!</v>
      </c>
      <c r="BS105" s="167" t="e">
        <f t="shared" si="287"/>
        <v>#REF!</v>
      </c>
      <c r="BT105" s="167" t="e">
        <f t="shared" si="287"/>
        <v>#REF!</v>
      </c>
      <c r="BU105" s="167">
        <f t="shared" si="287"/>
        <v>0</v>
      </c>
      <c r="BV105" s="167" t="e">
        <f t="shared" si="287"/>
        <v>#REF!</v>
      </c>
      <c r="BW105" s="167" t="e">
        <f t="shared" si="287"/>
        <v>#REF!</v>
      </c>
    </row>
    <row r="106" spans="2:75">
      <c r="B106" s="6"/>
      <c r="C106" s="166" t="s">
        <v>197</v>
      </c>
      <c r="D106" s="226"/>
      <c r="E106" s="225" t="e">
        <f t="shared" ref="E106:AJ106" si="288">(E95-(E95*E102/E101))/E18</f>
        <v>#REF!</v>
      </c>
      <c r="F106" s="225" t="e">
        <f t="shared" si="288"/>
        <v>#DIV/0!</v>
      </c>
      <c r="G106" s="225" t="e">
        <f t="shared" si="288"/>
        <v>#DIV/0!</v>
      </c>
      <c r="H106" s="225" t="e">
        <f t="shared" si="288"/>
        <v>#DIV/0!</v>
      </c>
      <c r="I106" s="225" t="e">
        <f t="shared" si="288"/>
        <v>#REF!</v>
      </c>
      <c r="J106" s="167" t="e">
        <f t="shared" si="288"/>
        <v>#REF!</v>
      </c>
      <c r="K106" s="167" t="e">
        <f t="shared" si="288"/>
        <v>#REF!</v>
      </c>
      <c r="L106" s="167" t="e">
        <f t="shared" si="288"/>
        <v>#REF!</v>
      </c>
      <c r="M106" s="167" t="e">
        <f t="shared" si="288"/>
        <v>#REF!</v>
      </c>
      <c r="N106" s="167" t="e">
        <f t="shared" si="288"/>
        <v>#REF!</v>
      </c>
      <c r="O106" s="167" t="e">
        <f t="shared" si="288"/>
        <v>#REF!</v>
      </c>
      <c r="P106" s="167" t="e">
        <f t="shared" si="288"/>
        <v>#REF!</v>
      </c>
      <c r="Q106" s="167" t="e">
        <f t="shared" si="288"/>
        <v>#REF!</v>
      </c>
      <c r="R106" s="167" t="e">
        <f t="shared" si="288"/>
        <v>#REF!</v>
      </c>
      <c r="S106" s="167" t="e">
        <f t="shared" si="288"/>
        <v>#REF!</v>
      </c>
      <c r="T106" s="167" t="e">
        <f t="shared" si="288"/>
        <v>#REF!</v>
      </c>
      <c r="U106" s="167" t="e">
        <f t="shared" si="288"/>
        <v>#REF!</v>
      </c>
      <c r="V106" s="167" t="e">
        <f t="shared" si="288"/>
        <v>#REF!</v>
      </c>
      <c r="W106" s="167" t="e">
        <f t="shared" si="288"/>
        <v>#REF!</v>
      </c>
      <c r="X106" s="167" t="e">
        <f t="shared" si="288"/>
        <v>#REF!</v>
      </c>
      <c r="Y106" s="167" t="e">
        <f t="shared" si="288"/>
        <v>#REF!</v>
      </c>
      <c r="Z106" s="167" t="e">
        <f t="shared" si="288"/>
        <v>#REF!</v>
      </c>
      <c r="AA106" s="167" t="e">
        <f t="shared" si="288"/>
        <v>#REF!</v>
      </c>
      <c r="AB106" s="167" t="e">
        <f t="shared" si="288"/>
        <v>#REF!</v>
      </c>
      <c r="AC106" s="167" t="e">
        <f t="shared" si="288"/>
        <v>#REF!</v>
      </c>
      <c r="AD106" s="167" t="e">
        <f t="shared" si="288"/>
        <v>#REF!</v>
      </c>
      <c r="AE106" s="167" t="e">
        <f t="shared" si="288"/>
        <v>#REF!</v>
      </c>
      <c r="AF106" s="167" t="e">
        <f t="shared" si="288"/>
        <v>#REF!</v>
      </c>
      <c r="AG106" s="167" t="e">
        <f t="shared" si="288"/>
        <v>#REF!</v>
      </c>
      <c r="AH106" s="167" t="e">
        <f t="shared" si="288"/>
        <v>#REF!</v>
      </c>
      <c r="AI106" s="167" t="e">
        <f t="shared" si="288"/>
        <v>#REF!</v>
      </c>
      <c r="AJ106" s="167" t="e">
        <f t="shared" si="288"/>
        <v>#REF!</v>
      </c>
      <c r="AK106" s="167" t="e">
        <f t="shared" ref="AK106:BP106" si="289">(AK95-(AK95*AK102/AK101))/AK18</f>
        <v>#REF!</v>
      </c>
      <c r="AL106" s="167" t="e">
        <f t="shared" si="289"/>
        <v>#REF!</v>
      </c>
      <c r="AM106" s="167" t="e">
        <f t="shared" si="289"/>
        <v>#REF!</v>
      </c>
      <c r="AN106" s="167" t="e">
        <f t="shared" si="289"/>
        <v>#REF!</v>
      </c>
      <c r="AO106" s="167" t="e">
        <f t="shared" si="289"/>
        <v>#REF!</v>
      </c>
      <c r="AP106" s="167" t="e">
        <f t="shared" si="289"/>
        <v>#REF!</v>
      </c>
      <c r="AQ106" s="167" t="e">
        <f t="shared" si="289"/>
        <v>#REF!</v>
      </c>
      <c r="AR106" s="167" t="e">
        <f t="shared" si="289"/>
        <v>#REF!</v>
      </c>
      <c r="AS106" s="167" t="e">
        <f t="shared" si="289"/>
        <v>#REF!</v>
      </c>
      <c r="AT106" s="167" t="e">
        <f t="shared" si="289"/>
        <v>#REF!</v>
      </c>
      <c r="AU106" s="167" t="e">
        <f t="shared" si="289"/>
        <v>#REF!</v>
      </c>
      <c r="AV106" s="167" t="e">
        <f t="shared" si="289"/>
        <v>#REF!</v>
      </c>
      <c r="AW106" s="167" t="e">
        <f t="shared" si="289"/>
        <v>#REF!</v>
      </c>
      <c r="AX106" s="167" t="e">
        <f t="shared" si="289"/>
        <v>#REF!</v>
      </c>
      <c r="AY106" s="167" t="e">
        <f t="shared" si="289"/>
        <v>#REF!</v>
      </c>
      <c r="AZ106" s="167" t="e">
        <f t="shared" si="289"/>
        <v>#REF!</v>
      </c>
      <c r="BA106" s="167" t="e">
        <f t="shared" si="289"/>
        <v>#REF!</v>
      </c>
      <c r="BB106" s="167" t="e">
        <f t="shared" si="289"/>
        <v>#REF!</v>
      </c>
      <c r="BC106" s="167" t="e">
        <f t="shared" si="289"/>
        <v>#REF!</v>
      </c>
      <c r="BD106" s="167" t="e">
        <f t="shared" si="289"/>
        <v>#REF!</v>
      </c>
      <c r="BE106" s="167" t="e">
        <f t="shared" si="289"/>
        <v>#REF!</v>
      </c>
      <c r="BF106" s="167" t="e">
        <f t="shared" si="289"/>
        <v>#REF!</v>
      </c>
      <c r="BG106" s="167" t="e">
        <f t="shared" si="289"/>
        <v>#REF!</v>
      </c>
      <c r="BH106" s="167" t="e">
        <f t="shared" si="289"/>
        <v>#REF!</v>
      </c>
      <c r="BI106" s="167" t="e">
        <f t="shared" si="289"/>
        <v>#REF!</v>
      </c>
      <c r="BJ106" s="167" t="e">
        <f t="shared" si="289"/>
        <v>#REF!</v>
      </c>
      <c r="BK106" s="167" t="e">
        <f t="shared" si="289"/>
        <v>#REF!</v>
      </c>
      <c r="BL106" s="167" t="e">
        <f t="shared" si="289"/>
        <v>#REF!</v>
      </c>
      <c r="BM106" s="167" t="e">
        <f t="shared" si="289"/>
        <v>#REF!</v>
      </c>
      <c r="BN106" s="167" t="e">
        <f t="shared" si="289"/>
        <v>#REF!</v>
      </c>
      <c r="BO106" s="167" t="e">
        <f t="shared" si="289"/>
        <v>#REF!</v>
      </c>
      <c r="BP106" s="167" t="e">
        <f t="shared" si="289"/>
        <v>#REF!</v>
      </c>
      <c r="BQ106" s="167" t="e">
        <f t="shared" ref="BQ106:BW106" si="290">(BQ95-(BQ95*BQ102/BQ101))/BQ18</f>
        <v>#REF!</v>
      </c>
      <c r="BR106" s="167" t="e">
        <f t="shared" si="290"/>
        <v>#REF!</v>
      </c>
      <c r="BS106" s="167" t="e">
        <f t="shared" si="290"/>
        <v>#REF!</v>
      </c>
      <c r="BT106" s="167" t="e">
        <f t="shared" si="290"/>
        <v>#REF!</v>
      </c>
      <c r="BU106" s="167" t="e">
        <f t="shared" si="290"/>
        <v>#REF!</v>
      </c>
      <c r="BV106" s="167" t="e">
        <f t="shared" si="290"/>
        <v>#REF!</v>
      </c>
      <c r="BW106" s="167" t="e">
        <f t="shared" si="290"/>
        <v>#REF!</v>
      </c>
    </row>
    <row r="107" spans="2:75">
      <c r="B107" s="6"/>
      <c r="C107" s="166" t="s">
        <v>198</v>
      </c>
      <c r="D107" s="226"/>
      <c r="E107" s="225">
        <f t="shared" ref="E107:AJ107" si="291">$C$121</f>
        <v>0.05</v>
      </c>
      <c r="F107" s="225">
        <f t="shared" si="291"/>
        <v>0.05</v>
      </c>
      <c r="G107" s="225">
        <f t="shared" si="291"/>
        <v>0.05</v>
      </c>
      <c r="H107" s="225">
        <f t="shared" si="291"/>
        <v>0.05</v>
      </c>
      <c r="I107" s="225">
        <f t="shared" si="291"/>
        <v>0.05</v>
      </c>
      <c r="J107" s="167">
        <f t="shared" si="291"/>
        <v>0.05</v>
      </c>
      <c r="K107" s="167">
        <f t="shared" si="291"/>
        <v>0.05</v>
      </c>
      <c r="L107" s="167">
        <f t="shared" si="291"/>
        <v>0.05</v>
      </c>
      <c r="M107" s="167">
        <f t="shared" si="291"/>
        <v>0.05</v>
      </c>
      <c r="N107" s="167">
        <f t="shared" si="291"/>
        <v>0.05</v>
      </c>
      <c r="O107" s="167">
        <f t="shared" si="291"/>
        <v>0.05</v>
      </c>
      <c r="P107" s="167">
        <f t="shared" si="291"/>
        <v>0.05</v>
      </c>
      <c r="Q107" s="167">
        <f t="shared" si="291"/>
        <v>0.05</v>
      </c>
      <c r="R107" s="167">
        <f t="shared" si="291"/>
        <v>0.05</v>
      </c>
      <c r="S107" s="167">
        <f t="shared" si="291"/>
        <v>0.05</v>
      </c>
      <c r="T107" s="167">
        <f t="shared" si="291"/>
        <v>0.05</v>
      </c>
      <c r="U107" s="167">
        <f t="shared" si="291"/>
        <v>0.05</v>
      </c>
      <c r="V107" s="167">
        <f t="shared" si="291"/>
        <v>0.05</v>
      </c>
      <c r="W107" s="167">
        <f t="shared" si="291"/>
        <v>0.05</v>
      </c>
      <c r="X107" s="167">
        <f t="shared" si="291"/>
        <v>0.05</v>
      </c>
      <c r="Y107" s="167">
        <f t="shared" si="291"/>
        <v>0.05</v>
      </c>
      <c r="Z107" s="167">
        <f t="shared" si="291"/>
        <v>0.05</v>
      </c>
      <c r="AA107" s="167">
        <f t="shared" si="291"/>
        <v>0.05</v>
      </c>
      <c r="AB107" s="167">
        <f t="shared" si="291"/>
        <v>0.05</v>
      </c>
      <c r="AC107" s="167">
        <f t="shared" si="291"/>
        <v>0.05</v>
      </c>
      <c r="AD107" s="167">
        <f t="shared" si="291"/>
        <v>0.05</v>
      </c>
      <c r="AE107" s="167">
        <f t="shared" si="291"/>
        <v>0.05</v>
      </c>
      <c r="AF107" s="167">
        <f t="shared" si="291"/>
        <v>0.05</v>
      </c>
      <c r="AG107" s="167">
        <f t="shared" si="291"/>
        <v>0.05</v>
      </c>
      <c r="AH107" s="167">
        <f t="shared" si="291"/>
        <v>0.05</v>
      </c>
      <c r="AI107" s="167">
        <f t="shared" si="291"/>
        <v>0.05</v>
      </c>
      <c r="AJ107" s="167">
        <f t="shared" si="291"/>
        <v>0.05</v>
      </c>
      <c r="AK107" s="167">
        <f t="shared" ref="AK107:BP107" si="292">$C$121</f>
        <v>0.05</v>
      </c>
      <c r="AL107" s="167">
        <f t="shared" si="292"/>
        <v>0.05</v>
      </c>
      <c r="AM107" s="167">
        <f t="shared" si="292"/>
        <v>0.05</v>
      </c>
      <c r="AN107" s="167">
        <f t="shared" si="292"/>
        <v>0.05</v>
      </c>
      <c r="AO107" s="167">
        <f t="shared" si="292"/>
        <v>0.05</v>
      </c>
      <c r="AP107" s="167">
        <f t="shared" si="292"/>
        <v>0.05</v>
      </c>
      <c r="AQ107" s="167">
        <f t="shared" si="292"/>
        <v>0.05</v>
      </c>
      <c r="AR107" s="167">
        <f t="shared" si="292"/>
        <v>0.05</v>
      </c>
      <c r="AS107" s="167">
        <f t="shared" si="292"/>
        <v>0.05</v>
      </c>
      <c r="AT107" s="167">
        <f t="shared" si="292"/>
        <v>0.05</v>
      </c>
      <c r="AU107" s="167">
        <f t="shared" si="292"/>
        <v>0.05</v>
      </c>
      <c r="AV107" s="167">
        <f t="shared" si="292"/>
        <v>0.05</v>
      </c>
      <c r="AW107" s="167">
        <f t="shared" si="292"/>
        <v>0.05</v>
      </c>
      <c r="AX107" s="167">
        <f t="shared" si="292"/>
        <v>0.05</v>
      </c>
      <c r="AY107" s="167">
        <f t="shared" si="292"/>
        <v>0.05</v>
      </c>
      <c r="AZ107" s="167">
        <f t="shared" si="292"/>
        <v>0.05</v>
      </c>
      <c r="BA107" s="167">
        <f t="shared" si="292"/>
        <v>0.05</v>
      </c>
      <c r="BB107" s="167">
        <f t="shared" si="292"/>
        <v>0.05</v>
      </c>
      <c r="BC107" s="167">
        <f t="shared" si="292"/>
        <v>0.05</v>
      </c>
      <c r="BD107" s="167">
        <f t="shared" si="292"/>
        <v>0.05</v>
      </c>
      <c r="BE107" s="167">
        <f t="shared" si="292"/>
        <v>0.05</v>
      </c>
      <c r="BF107" s="167">
        <f t="shared" si="292"/>
        <v>0.05</v>
      </c>
      <c r="BG107" s="167">
        <f t="shared" si="292"/>
        <v>0.05</v>
      </c>
      <c r="BH107" s="167">
        <f t="shared" si="292"/>
        <v>0.05</v>
      </c>
      <c r="BI107" s="167">
        <f t="shared" si="292"/>
        <v>0.05</v>
      </c>
      <c r="BJ107" s="167">
        <f t="shared" si="292"/>
        <v>0.05</v>
      </c>
      <c r="BK107" s="167">
        <f t="shared" si="292"/>
        <v>0.05</v>
      </c>
      <c r="BL107" s="167">
        <f t="shared" si="292"/>
        <v>0.05</v>
      </c>
      <c r="BM107" s="167">
        <f t="shared" si="292"/>
        <v>0.05</v>
      </c>
      <c r="BN107" s="167">
        <f t="shared" si="292"/>
        <v>0.05</v>
      </c>
      <c r="BO107" s="167">
        <f t="shared" si="292"/>
        <v>0.05</v>
      </c>
      <c r="BP107" s="167">
        <f t="shared" si="292"/>
        <v>0.05</v>
      </c>
      <c r="BQ107" s="167">
        <f t="shared" ref="BQ107:BW107" si="293">$C$121</f>
        <v>0.05</v>
      </c>
      <c r="BR107" s="167">
        <f t="shared" si="293"/>
        <v>0.05</v>
      </c>
      <c r="BS107" s="167">
        <f t="shared" si="293"/>
        <v>0.05</v>
      </c>
      <c r="BT107" s="167">
        <f t="shared" si="293"/>
        <v>0.05</v>
      </c>
      <c r="BU107" s="167">
        <f t="shared" si="293"/>
        <v>0.05</v>
      </c>
      <c r="BV107" s="167">
        <f t="shared" si="293"/>
        <v>0.05</v>
      </c>
      <c r="BW107" s="167">
        <f t="shared" si="293"/>
        <v>0.05</v>
      </c>
    </row>
    <row r="108" spans="2:75">
      <c r="B108" s="6"/>
      <c r="C108" s="166" t="s">
        <v>201</v>
      </c>
      <c r="D108" s="226"/>
      <c r="E108" s="242" t="e">
        <f>E105+E106-E107</f>
        <v>#REF!</v>
      </c>
      <c r="F108" s="226"/>
      <c r="G108" s="226"/>
      <c r="H108" s="226"/>
      <c r="I108" s="242" t="e">
        <f>I105+I106-I107</f>
        <v>#REF!</v>
      </c>
      <c r="J108" s="167"/>
      <c r="K108" s="167" t="e">
        <f>K105+K106-K107</f>
        <v>#REF!</v>
      </c>
      <c r="L108" s="167"/>
      <c r="M108" s="167"/>
      <c r="N108" s="167"/>
      <c r="O108" s="167" t="e">
        <f>O105+O106-O107</f>
        <v>#REF!</v>
      </c>
      <c r="P108" s="167"/>
      <c r="Q108" s="167" t="e">
        <f t="shared" ref="Q108:BW108" si="294">Q105+Q106-Q107</f>
        <v>#REF!</v>
      </c>
      <c r="R108" s="167" t="e">
        <f t="shared" si="294"/>
        <v>#REF!</v>
      </c>
      <c r="S108" s="167" t="e">
        <f t="shared" si="294"/>
        <v>#REF!</v>
      </c>
      <c r="T108" s="167" t="e">
        <f t="shared" si="294"/>
        <v>#REF!</v>
      </c>
      <c r="U108" s="167" t="e">
        <f t="shared" si="294"/>
        <v>#REF!</v>
      </c>
      <c r="V108" s="167" t="e">
        <f t="shared" si="294"/>
        <v>#REF!</v>
      </c>
      <c r="W108" s="167" t="e">
        <f t="shared" si="294"/>
        <v>#REF!</v>
      </c>
      <c r="X108" s="167" t="e">
        <f t="shared" si="294"/>
        <v>#REF!</v>
      </c>
      <c r="Y108" s="167" t="e">
        <f t="shared" si="294"/>
        <v>#REF!</v>
      </c>
      <c r="Z108" s="167" t="e">
        <f t="shared" si="294"/>
        <v>#REF!</v>
      </c>
      <c r="AA108" s="167" t="e">
        <f t="shared" si="294"/>
        <v>#REF!</v>
      </c>
      <c r="AB108" s="167" t="e">
        <f t="shared" si="294"/>
        <v>#REF!</v>
      </c>
      <c r="AC108" s="167" t="e">
        <f t="shared" si="294"/>
        <v>#REF!</v>
      </c>
      <c r="AD108" s="167" t="e">
        <f t="shared" si="294"/>
        <v>#REF!</v>
      </c>
      <c r="AE108" s="167" t="e">
        <f t="shared" si="294"/>
        <v>#REF!</v>
      </c>
      <c r="AF108" s="167" t="e">
        <f t="shared" si="294"/>
        <v>#REF!</v>
      </c>
      <c r="AG108" s="167" t="e">
        <f t="shared" si="294"/>
        <v>#REF!</v>
      </c>
      <c r="AH108" s="167" t="e">
        <f t="shared" si="294"/>
        <v>#REF!</v>
      </c>
      <c r="AI108" s="167" t="e">
        <f t="shared" si="294"/>
        <v>#REF!</v>
      </c>
      <c r="AJ108" s="167" t="e">
        <f t="shared" si="294"/>
        <v>#REF!</v>
      </c>
      <c r="AK108" s="167" t="e">
        <f t="shared" si="294"/>
        <v>#REF!</v>
      </c>
      <c r="AL108" s="167" t="e">
        <f t="shared" si="294"/>
        <v>#REF!</v>
      </c>
      <c r="AM108" s="167" t="e">
        <f t="shared" si="294"/>
        <v>#REF!</v>
      </c>
      <c r="AN108" s="167" t="e">
        <f t="shared" si="294"/>
        <v>#REF!</v>
      </c>
      <c r="AO108" s="167" t="e">
        <f t="shared" si="294"/>
        <v>#REF!</v>
      </c>
      <c r="AP108" s="167" t="e">
        <f t="shared" si="294"/>
        <v>#REF!</v>
      </c>
      <c r="AQ108" s="167" t="e">
        <f t="shared" si="294"/>
        <v>#REF!</v>
      </c>
      <c r="AR108" s="167" t="e">
        <f t="shared" si="294"/>
        <v>#REF!</v>
      </c>
      <c r="AS108" s="167" t="e">
        <f t="shared" si="294"/>
        <v>#REF!</v>
      </c>
      <c r="AT108" s="167" t="e">
        <f t="shared" si="294"/>
        <v>#REF!</v>
      </c>
      <c r="AU108" s="167" t="e">
        <f t="shared" si="294"/>
        <v>#REF!</v>
      </c>
      <c r="AV108" s="167" t="e">
        <f t="shared" si="294"/>
        <v>#REF!</v>
      </c>
      <c r="AW108" s="167" t="e">
        <f t="shared" si="294"/>
        <v>#REF!</v>
      </c>
      <c r="AX108" s="167" t="e">
        <f t="shared" si="294"/>
        <v>#REF!</v>
      </c>
      <c r="AY108" s="167" t="e">
        <f t="shared" si="294"/>
        <v>#REF!</v>
      </c>
      <c r="AZ108" s="167" t="e">
        <f t="shared" si="294"/>
        <v>#REF!</v>
      </c>
      <c r="BA108" s="167" t="e">
        <f t="shared" si="294"/>
        <v>#REF!</v>
      </c>
      <c r="BB108" s="167" t="e">
        <f t="shared" si="294"/>
        <v>#REF!</v>
      </c>
      <c r="BC108" s="167" t="e">
        <f t="shared" si="294"/>
        <v>#REF!</v>
      </c>
      <c r="BD108" s="167" t="e">
        <f t="shared" si="294"/>
        <v>#REF!</v>
      </c>
      <c r="BE108" s="167" t="e">
        <f t="shared" si="294"/>
        <v>#REF!</v>
      </c>
      <c r="BF108" s="167" t="e">
        <f t="shared" si="294"/>
        <v>#REF!</v>
      </c>
      <c r="BG108" s="167" t="e">
        <f t="shared" si="294"/>
        <v>#REF!</v>
      </c>
      <c r="BH108" s="167" t="e">
        <f t="shared" si="294"/>
        <v>#REF!</v>
      </c>
      <c r="BI108" s="167" t="e">
        <f t="shared" si="294"/>
        <v>#REF!</v>
      </c>
      <c r="BJ108" s="167" t="e">
        <f t="shared" si="294"/>
        <v>#REF!</v>
      </c>
      <c r="BK108" s="167" t="e">
        <f t="shared" si="294"/>
        <v>#REF!</v>
      </c>
      <c r="BL108" s="167" t="e">
        <f t="shared" si="294"/>
        <v>#REF!</v>
      </c>
      <c r="BM108" s="167" t="e">
        <f t="shared" si="294"/>
        <v>#REF!</v>
      </c>
      <c r="BN108" s="167" t="e">
        <f t="shared" si="294"/>
        <v>#REF!</v>
      </c>
      <c r="BO108" s="167" t="e">
        <f t="shared" si="294"/>
        <v>#REF!</v>
      </c>
      <c r="BP108" s="167" t="e">
        <f t="shared" si="294"/>
        <v>#REF!</v>
      </c>
      <c r="BQ108" s="167" t="e">
        <f t="shared" si="294"/>
        <v>#REF!</v>
      </c>
      <c r="BR108" s="167" t="e">
        <f t="shared" si="294"/>
        <v>#REF!</v>
      </c>
      <c r="BS108" s="167" t="e">
        <f t="shared" si="294"/>
        <v>#REF!</v>
      </c>
      <c r="BT108" s="167" t="e">
        <f t="shared" si="294"/>
        <v>#REF!</v>
      </c>
      <c r="BU108" s="167" t="e">
        <f t="shared" si="294"/>
        <v>#REF!</v>
      </c>
      <c r="BV108" s="167" t="e">
        <f t="shared" si="294"/>
        <v>#REF!</v>
      </c>
      <c r="BW108" s="167" t="e">
        <f t="shared" si="294"/>
        <v>#REF!</v>
      </c>
    </row>
    <row r="109" spans="2:75">
      <c r="B109" s="6"/>
      <c r="C109" s="174"/>
      <c r="D109" s="233"/>
      <c r="E109" s="233"/>
      <c r="F109" s="233"/>
      <c r="G109" s="233"/>
      <c r="H109" s="233"/>
      <c r="I109" s="23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row>
    <row r="110" spans="2:75">
      <c r="B110" s="6"/>
      <c r="C110" s="166" t="s">
        <v>210</v>
      </c>
      <c r="D110" s="226"/>
      <c r="E110" s="242" t="e">
        <f>E105/E100/100</f>
        <v>#REF!</v>
      </c>
      <c r="F110" s="242" t="e">
        <f t="shared" ref="F110:BQ110" si="295">F105/F100/100</f>
        <v>#REF!</v>
      </c>
      <c r="G110" s="242" t="e">
        <f t="shared" si="295"/>
        <v>#REF!</v>
      </c>
      <c r="H110" s="242" t="e">
        <f t="shared" si="295"/>
        <v>#REF!</v>
      </c>
      <c r="I110" s="242" t="e">
        <f t="shared" si="295"/>
        <v>#REF!</v>
      </c>
      <c r="J110" s="194" t="e">
        <f t="shared" si="295"/>
        <v>#REF!</v>
      </c>
      <c r="K110" s="194" t="e">
        <f t="shared" si="295"/>
        <v>#REF!</v>
      </c>
      <c r="L110" s="194" t="e">
        <f t="shared" si="295"/>
        <v>#REF!</v>
      </c>
      <c r="M110" s="194" t="e">
        <f t="shared" si="295"/>
        <v>#DIV/0!</v>
      </c>
      <c r="N110" s="194" t="e">
        <f t="shared" si="295"/>
        <v>#REF!</v>
      </c>
      <c r="O110" s="194" t="e">
        <f>O105/O100/100</f>
        <v>#REF!</v>
      </c>
      <c r="P110" s="194" t="e">
        <f t="shared" si="295"/>
        <v>#REF!</v>
      </c>
      <c r="Q110" s="194" t="e">
        <f t="shared" si="295"/>
        <v>#REF!</v>
      </c>
      <c r="R110" s="194" t="e">
        <f t="shared" si="295"/>
        <v>#REF!</v>
      </c>
      <c r="S110" s="194" t="e">
        <f t="shared" si="295"/>
        <v>#DIV/0!</v>
      </c>
      <c r="T110" s="194" t="e">
        <f t="shared" si="295"/>
        <v>#REF!</v>
      </c>
      <c r="U110" s="194" t="e">
        <f t="shared" si="295"/>
        <v>#REF!</v>
      </c>
      <c r="V110" s="194" t="e">
        <f t="shared" si="295"/>
        <v>#REF!</v>
      </c>
      <c r="W110" s="194" t="e">
        <f t="shared" si="295"/>
        <v>#REF!</v>
      </c>
      <c r="X110" s="194" t="e">
        <f t="shared" si="295"/>
        <v>#REF!</v>
      </c>
      <c r="Y110" s="194" t="e">
        <f t="shared" si="295"/>
        <v>#DIV/0!</v>
      </c>
      <c r="Z110" s="194" t="e">
        <f t="shared" si="295"/>
        <v>#REF!</v>
      </c>
      <c r="AA110" s="194" t="e">
        <f t="shared" si="295"/>
        <v>#REF!</v>
      </c>
      <c r="AB110" s="194" t="e">
        <f t="shared" si="295"/>
        <v>#REF!</v>
      </c>
      <c r="AC110" s="194" t="e">
        <f t="shared" si="295"/>
        <v>#REF!</v>
      </c>
      <c r="AD110" s="194" t="e">
        <f t="shared" si="295"/>
        <v>#REF!</v>
      </c>
      <c r="AE110" s="194" t="e">
        <f t="shared" si="295"/>
        <v>#REF!</v>
      </c>
      <c r="AF110" s="194" t="e">
        <f t="shared" si="295"/>
        <v>#REF!</v>
      </c>
      <c r="AG110" s="194" t="e">
        <f t="shared" si="295"/>
        <v>#REF!</v>
      </c>
      <c r="AH110" s="194" t="e">
        <f t="shared" si="295"/>
        <v>#REF!</v>
      </c>
      <c r="AI110" s="194" t="e">
        <f t="shared" si="295"/>
        <v>#REF!</v>
      </c>
      <c r="AJ110" s="194" t="e">
        <f t="shared" si="295"/>
        <v>#REF!</v>
      </c>
      <c r="AK110" s="194" t="e">
        <f t="shared" si="295"/>
        <v>#DIV/0!</v>
      </c>
      <c r="AL110" s="194" t="e">
        <f t="shared" si="295"/>
        <v>#REF!</v>
      </c>
      <c r="AM110" s="194" t="e">
        <f t="shared" si="295"/>
        <v>#REF!</v>
      </c>
      <c r="AN110" s="194" t="e">
        <f t="shared" si="295"/>
        <v>#REF!</v>
      </c>
      <c r="AO110" s="194" t="e">
        <f t="shared" si="295"/>
        <v>#REF!</v>
      </c>
      <c r="AP110" s="194" t="e">
        <f t="shared" si="295"/>
        <v>#REF!</v>
      </c>
      <c r="AQ110" s="194" t="e">
        <f t="shared" si="295"/>
        <v>#DIV/0!</v>
      </c>
      <c r="AR110" s="194" t="e">
        <f t="shared" si="295"/>
        <v>#REF!</v>
      </c>
      <c r="AS110" s="194" t="e">
        <f t="shared" si="295"/>
        <v>#REF!</v>
      </c>
      <c r="AT110" s="194" t="e">
        <f t="shared" si="295"/>
        <v>#REF!</v>
      </c>
      <c r="AU110" s="194" t="e">
        <f t="shared" si="295"/>
        <v>#REF!</v>
      </c>
      <c r="AV110" s="194" t="e">
        <f t="shared" si="295"/>
        <v>#REF!</v>
      </c>
      <c r="AW110" s="194" t="e">
        <f t="shared" si="295"/>
        <v>#DIV/0!</v>
      </c>
      <c r="AX110" s="194" t="e">
        <f t="shared" si="295"/>
        <v>#REF!</v>
      </c>
      <c r="AY110" s="194" t="e">
        <f t="shared" si="295"/>
        <v>#REF!</v>
      </c>
      <c r="AZ110" s="194" t="e">
        <f t="shared" si="295"/>
        <v>#REF!</v>
      </c>
      <c r="BA110" s="194" t="e">
        <f t="shared" si="295"/>
        <v>#REF!</v>
      </c>
      <c r="BB110" s="194" t="e">
        <f t="shared" si="295"/>
        <v>#REF!</v>
      </c>
      <c r="BC110" s="194" t="e">
        <f t="shared" si="295"/>
        <v>#DIV/0!</v>
      </c>
      <c r="BD110" s="194" t="e">
        <f t="shared" si="295"/>
        <v>#REF!</v>
      </c>
      <c r="BE110" s="194" t="e">
        <f t="shared" si="295"/>
        <v>#REF!</v>
      </c>
      <c r="BF110" s="194" t="e">
        <f t="shared" si="295"/>
        <v>#REF!</v>
      </c>
      <c r="BG110" s="194" t="e">
        <f t="shared" si="295"/>
        <v>#REF!</v>
      </c>
      <c r="BH110" s="194" t="e">
        <f t="shared" si="295"/>
        <v>#REF!</v>
      </c>
      <c r="BI110" s="194" t="e">
        <f t="shared" si="295"/>
        <v>#DIV/0!</v>
      </c>
      <c r="BJ110" s="194" t="e">
        <f t="shared" si="295"/>
        <v>#REF!</v>
      </c>
      <c r="BK110" s="194" t="e">
        <f t="shared" si="295"/>
        <v>#REF!</v>
      </c>
      <c r="BL110" s="194" t="e">
        <f t="shared" si="295"/>
        <v>#REF!</v>
      </c>
      <c r="BM110" s="194" t="e">
        <f t="shared" si="295"/>
        <v>#REF!</v>
      </c>
      <c r="BN110" s="194" t="e">
        <f t="shared" si="295"/>
        <v>#REF!</v>
      </c>
      <c r="BO110" s="194" t="e">
        <f t="shared" si="295"/>
        <v>#DIV/0!</v>
      </c>
      <c r="BP110" s="194" t="e">
        <f t="shared" si="295"/>
        <v>#REF!</v>
      </c>
      <c r="BQ110" s="194" t="e">
        <f t="shared" si="295"/>
        <v>#REF!</v>
      </c>
      <c r="BR110" s="194" t="e">
        <f t="shared" ref="BR110:BW110" si="296">BR105/BR100/100</f>
        <v>#REF!</v>
      </c>
      <c r="BS110" s="194" t="e">
        <f t="shared" si="296"/>
        <v>#REF!</v>
      </c>
      <c r="BT110" s="194" t="e">
        <f t="shared" si="296"/>
        <v>#REF!</v>
      </c>
      <c r="BU110" s="194" t="e">
        <f t="shared" si="296"/>
        <v>#DIV/0!</v>
      </c>
      <c r="BV110" s="194" t="e">
        <f t="shared" si="296"/>
        <v>#REF!</v>
      </c>
      <c r="BW110" s="194" t="e">
        <f t="shared" si="296"/>
        <v>#REF!</v>
      </c>
    </row>
    <row r="111" spans="2:75">
      <c r="B111" s="6"/>
      <c r="C111" s="171" t="s">
        <v>211</v>
      </c>
      <c r="D111" s="226"/>
      <c r="E111" s="242" t="e">
        <f>E106/E104/100</f>
        <v>#REF!</v>
      </c>
      <c r="F111" s="242" t="e">
        <f t="shared" ref="F111:BQ111" si="297">F106/F104/100</f>
        <v>#DIV/0!</v>
      </c>
      <c r="G111" s="242" t="e">
        <f t="shared" si="297"/>
        <v>#DIV/0!</v>
      </c>
      <c r="H111" s="242" t="e">
        <f t="shared" si="297"/>
        <v>#DIV/0!</v>
      </c>
      <c r="I111" s="242" t="e">
        <f t="shared" si="297"/>
        <v>#REF!</v>
      </c>
      <c r="J111" s="194" t="e">
        <f t="shared" si="297"/>
        <v>#REF!</v>
      </c>
      <c r="K111" s="194" t="e">
        <f t="shared" si="297"/>
        <v>#REF!</v>
      </c>
      <c r="L111" s="194" t="e">
        <f t="shared" si="297"/>
        <v>#REF!</v>
      </c>
      <c r="M111" s="194" t="e">
        <f t="shared" si="297"/>
        <v>#REF!</v>
      </c>
      <c r="N111" s="194" t="e">
        <f t="shared" si="297"/>
        <v>#REF!</v>
      </c>
      <c r="O111" s="194" t="e">
        <f t="shared" si="297"/>
        <v>#REF!</v>
      </c>
      <c r="P111" s="194" t="e">
        <f t="shared" si="297"/>
        <v>#REF!</v>
      </c>
      <c r="Q111" s="194" t="e">
        <f t="shared" si="297"/>
        <v>#REF!</v>
      </c>
      <c r="R111" s="194" t="e">
        <f t="shared" si="297"/>
        <v>#REF!</v>
      </c>
      <c r="S111" s="194" t="e">
        <f t="shared" si="297"/>
        <v>#REF!</v>
      </c>
      <c r="T111" s="194" t="e">
        <f t="shared" si="297"/>
        <v>#REF!</v>
      </c>
      <c r="U111" s="194" t="e">
        <f t="shared" si="297"/>
        <v>#REF!</v>
      </c>
      <c r="V111" s="194" t="e">
        <f t="shared" si="297"/>
        <v>#REF!</v>
      </c>
      <c r="W111" s="194" t="e">
        <f t="shared" si="297"/>
        <v>#REF!</v>
      </c>
      <c r="X111" s="194" t="e">
        <f t="shared" si="297"/>
        <v>#REF!</v>
      </c>
      <c r="Y111" s="194" t="e">
        <f t="shared" si="297"/>
        <v>#REF!</v>
      </c>
      <c r="Z111" s="194" t="e">
        <f t="shared" si="297"/>
        <v>#REF!</v>
      </c>
      <c r="AA111" s="194" t="e">
        <f t="shared" si="297"/>
        <v>#REF!</v>
      </c>
      <c r="AB111" s="194" t="e">
        <f t="shared" si="297"/>
        <v>#REF!</v>
      </c>
      <c r="AC111" s="194" t="e">
        <f t="shared" si="297"/>
        <v>#REF!</v>
      </c>
      <c r="AD111" s="194" t="e">
        <f t="shared" si="297"/>
        <v>#REF!</v>
      </c>
      <c r="AE111" s="194" t="e">
        <f t="shared" si="297"/>
        <v>#REF!</v>
      </c>
      <c r="AF111" s="194" t="e">
        <f t="shared" si="297"/>
        <v>#REF!</v>
      </c>
      <c r="AG111" s="194" t="e">
        <f t="shared" si="297"/>
        <v>#REF!</v>
      </c>
      <c r="AH111" s="194" t="e">
        <f t="shared" si="297"/>
        <v>#REF!</v>
      </c>
      <c r="AI111" s="194" t="e">
        <f t="shared" si="297"/>
        <v>#REF!</v>
      </c>
      <c r="AJ111" s="194" t="e">
        <f t="shared" si="297"/>
        <v>#REF!</v>
      </c>
      <c r="AK111" s="194" t="e">
        <f t="shared" si="297"/>
        <v>#REF!</v>
      </c>
      <c r="AL111" s="194" t="e">
        <f t="shared" si="297"/>
        <v>#REF!</v>
      </c>
      <c r="AM111" s="194" t="e">
        <f t="shared" si="297"/>
        <v>#REF!</v>
      </c>
      <c r="AN111" s="194" t="e">
        <f t="shared" si="297"/>
        <v>#REF!</v>
      </c>
      <c r="AO111" s="194" t="e">
        <f t="shared" si="297"/>
        <v>#REF!</v>
      </c>
      <c r="AP111" s="194" t="e">
        <f t="shared" si="297"/>
        <v>#REF!</v>
      </c>
      <c r="AQ111" s="194" t="e">
        <f t="shared" si="297"/>
        <v>#REF!</v>
      </c>
      <c r="AR111" s="194" t="e">
        <f t="shared" si="297"/>
        <v>#REF!</v>
      </c>
      <c r="AS111" s="194" t="e">
        <f t="shared" si="297"/>
        <v>#REF!</v>
      </c>
      <c r="AT111" s="194" t="e">
        <f t="shared" si="297"/>
        <v>#REF!</v>
      </c>
      <c r="AU111" s="194" t="e">
        <f t="shared" si="297"/>
        <v>#REF!</v>
      </c>
      <c r="AV111" s="194" t="e">
        <f t="shared" si="297"/>
        <v>#REF!</v>
      </c>
      <c r="AW111" s="194" t="e">
        <f t="shared" si="297"/>
        <v>#REF!</v>
      </c>
      <c r="AX111" s="194" t="e">
        <f t="shared" si="297"/>
        <v>#REF!</v>
      </c>
      <c r="AY111" s="194" t="e">
        <f t="shared" si="297"/>
        <v>#REF!</v>
      </c>
      <c r="AZ111" s="194" t="e">
        <f t="shared" si="297"/>
        <v>#REF!</v>
      </c>
      <c r="BA111" s="194" t="e">
        <f t="shared" si="297"/>
        <v>#REF!</v>
      </c>
      <c r="BB111" s="194" t="e">
        <f t="shared" si="297"/>
        <v>#REF!</v>
      </c>
      <c r="BC111" s="194" t="e">
        <f t="shared" si="297"/>
        <v>#REF!</v>
      </c>
      <c r="BD111" s="194" t="e">
        <f t="shared" si="297"/>
        <v>#REF!</v>
      </c>
      <c r="BE111" s="194" t="e">
        <f t="shared" si="297"/>
        <v>#REF!</v>
      </c>
      <c r="BF111" s="194" t="e">
        <f t="shared" si="297"/>
        <v>#REF!</v>
      </c>
      <c r="BG111" s="194" t="e">
        <f t="shared" si="297"/>
        <v>#REF!</v>
      </c>
      <c r="BH111" s="194" t="e">
        <f t="shared" si="297"/>
        <v>#REF!</v>
      </c>
      <c r="BI111" s="194" t="e">
        <f t="shared" si="297"/>
        <v>#REF!</v>
      </c>
      <c r="BJ111" s="194" t="e">
        <f t="shared" si="297"/>
        <v>#REF!</v>
      </c>
      <c r="BK111" s="194" t="e">
        <f t="shared" si="297"/>
        <v>#REF!</v>
      </c>
      <c r="BL111" s="194" t="e">
        <f t="shared" si="297"/>
        <v>#REF!</v>
      </c>
      <c r="BM111" s="194" t="e">
        <f t="shared" si="297"/>
        <v>#REF!</v>
      </c>
      <c r="BN111" s="194" t="e">
        <f t="shared" si="297"/>
        <v>#REF!</v>
      </c>
      <c r="BO111" s="194" t="e">
        <f t="shared" si="297"/>
        <v>#REF!</v>
      </c>
      <c r="BP111" s="194" t="e">
        <f t="shared" si="297"/>
        <v>#REF!</v>
      </c>
      <c r="BQ111" s="194" t="e">
        <f t="shared" si="297"/>
        <v>#REF!</v>
      </c>
      <c r="BR111" s="194" t="e">
        <f t="shared" ref="BR111:BW111" si="298">BR106/BR104/100</f>
        <v>#REF!</v>
      </c>
      <c r="BS111" s="194" t="e">
        <f t="shared" si="298"/>
        <v>#REF!</v>
      </c>
      <c r="BT111" s="194" t="e">
        <f t="shared" si="298"/>
        <v>#REF!</v>
      </c>
      <c r="BU111" s="194" t="e">
        <f t="shared" si="298"/>
        <v>#REF!</v>
      </c>
      <c r="BV111" s="194" t="e">
        <f t="shared" si="298"/>
        <v>#REF!</v>
      </c>
      <c r="BW111" s="194" t="e">
        <f t="shared" si="298"/>
        <v>#REF!</v>
      </c>
    </row>
    <row r="112" spans="2:75">
      <c r="B112" s="6"/>
      <c r="C112" s="174"/>
      <c r="D112" s="233"/>
      <c r="E112" s="260"/>
      <c r="F112" s="233"/>
      <c r="G112" s="233"/>
      <c r="H112" s="233"/>
      <c r="I112" s="23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row>
    <row r="113" spans="2:77">
      <c r="B113" s="6" t="s">
        <v>16</v>
      </c>
      <c r="C113" s="201" t="e">
        <f>I98</f>
        <v>#REF!</v>
      </c>
      <c r="D113" s="226"/>
      <c r="E113" s="233"/>
      <c r="F113" s="242" t="e">
        <f t="shared" ref="F113:N113" si="299">F108/F103/100</f>
        <v>#REF!</v>
      </c>
      <c r="G113" s="242" t="e">
        <f t="shared" si="299"/>
        <v>#REF!</v>
      </c>
      <c r="H113" s="242" t="e">
        <f t="shared" si="299"/>
        <v>#REF!</v>
      </c>
      <c r="I113" s="242" t="e">
        <f>$C113*I110*100</f>
        <v>#REF!</v>
      </c>
      <c r="J113" s="194" t="e">
        <f t="shared" si="299"/>
        <v>#REF!</v>
      </c>
      <c r="K113" s="194" t="e">
        <f t="shared" si="299"/>
        <v>#REF!</v>
      </c>
      <c r="L113" s="194" t="e">
        <f t="shared" si="299"/>
        <v>#REF!</v>
      </c>
      <c r="M113" s="194" t="e">
        <f t="shared" si="299"/>
        <v>#REF!</v>
      </c>
      <c r="N113" s="194" t="e">
        <f t="shared" si="299"/>
        <v>#REF!</v>
      </c>
      <c r="O113" s="194" t="e">
        <f>O108/O103/100</f>
        <v>#REF!</v>
      </c>
      <c r="P113" s="194" t="e">
        <f t="shared" ref="P113:BW113" si="300">P108/P103/100</f>
        <v>#REF!</v>
      </c>
      <c r="Q113" s="194" t="e">
        <f t="shared" si="300"/>
        <v>#REF!</v>
      </c>
      <c r="R113" s="194" t="e">
        <f t="shared" si="300"/>
        <v>#REF!</v>
      </c>
      <c r="S113" s="194" t="e">
        <f t="shared" si="300"/>
        <v>#REF!</v>
      </c>
      <c r="T113" s="194" t="e">
        <f t="shared" si="300"/>
        <v>#REF!</v>
      </c>
      <c r="U113" s="194" t="e">
        <f t="shared" si="300"/>
        <v>#REF!</v>
      </c>
      <c r="V113" s="194" t="e">
        <f t="shared" si="300"/>
        <v>#REF!</v>
      </c>
      <c r="W113" s="194" t="e">
        <f t="shared" si="300"/>
        <v>#REF!</v>
      </c>
      <c r="X113" s="194" t="e">
        <f t="shared" si="300"/>
        <v>#REF!</v>
      </c>
      <c r="Y113" s="194" t="e">
        <f t="shared" si="300"/>
        <v>#REF!</v>
      </c>
      <c r="Z113" s="194" t="e">
        <f t="shared" si="300"/>
        <v>#REF!</v>
      </c>
      <c r="AA113" s="194" t="e">
        <f t="shared" si="300"/>
        <v>#REF!</v>
      </c>
      <c r="AB113" s="194" t="e">
        <f t="shared" si="300"/>
        <v>#REF!</v>
      </c>
      <c r="AC113" s="194" t="e">
        <f t="shared" si="300"/>
        <v>#REF!</v>
      </c>
      <c r="AD113" s="194" t="e">
        <f t="shared" si="300"/>
        <v>#REF!</v>
      </c>
      <c r="AE113" s="194" t="e">
        <f t="shared" si="300"/>
        <v>#REF!</v>
      </c>
      <c r="AF113" s="194" t="e">
        <f t="shared" si="300"/>
        <v>#REF!</v>
      </c>
      <c r="AG113" s="194" t="e">
        <f t="shared" si="300"/>
        <v>#REF!</v>
      </c>
      <c r="AH113" s="194" t="e">
        <f t="shared" si="300"/>
        <v>#REF!</v>
      </c>
      <c r="AI113" s="194" t="e">
        <f t="shared" si="300"/>
        <v>#REF!</v>
      </c>
      <c r="AJ113" s="194" t="e">
        <f t="shared" si="300"/>
        <v>#REF!</v>
      </c>
      <c r="AK113" s="194" t="e">
        <f t="shared" si="300"/>
        <v>#REF!</v>
      </c>
      <c r="AL113" s="194" t="e">
        <f t="shared" si="300"/>
        <v>#REF!</v>
      </c>
      <c r="AM113" s="194" t="e">
        <f t="shared" si="300"/>
        <v>#REF!</v>
      </c>
      <c r="AN113" s="194" t="e">
        <f t="shared" si="300"/>
        <v>#REF!</v>
      </c>
      <c r="AO113" s="194" t="e">
        <f t="shared" si="300"/>
        <v>#REF!</v>
      </c>
      <c r="AP113" s="194" t="e">
        <f t="shared" si="300"/>
        <v>#REF!</v>
      </c>
      <c r="AQ113" s="194" t="e">
        <f t="shared" si="300"/>
        <v>#REF!</v>
      </c>
      <c r="AR113" s="194" t="e">
        <f t="shared" si="300"/>
        <v>#REF!</v>
      </c>
      <c r="AS113" s="194" t="e">
        <f t="shared" si="300"/>
        <v>#REF!</v>
      </c>
      <c r="AT113" s="194" t="e">
        <f t="shared" si="300"/>
        <v>#REF!</v>
      </c>
      <c r="AU113" s="194" t="e">
        <f t="shared" si="300"/>
        <v>#REF!</v>
      </c>
      <c r="AV113" s="194" t="e">
        <f t="shared" si="300"/>
        <v>#REF!</v>
      </c>
      <c r="AW113" s="194" t="e">
        <f t="shared" si="300"/>
        <v>#REF!</v>
      </c>
      <c r="AX113" s="194" t="e">
        <f t="shared" si="300"/>
        <v>#REF!</v>
      </c>
      <c r="AY113" s="194" t="e">
        <f t="shared" si="300"/>
        <v>#REF!</v>
      </c>
      <c r="AZ113" s="194" t="e">
        <f t="shared" si="300"/>
        <v>#REF!</v>
      </c>
      <c r="BA113" s="194" t="e">
        <f t="shared" si="300"/>
        <v>#REF!</v>
      </c>
      <c r="BB113" s="194" t="e">
        <f t="shared" si="300"/>
        <v>#REF!</v>
      </c>
      <c r="BC113" s="194" t="e">
        <f t="shared" si="300"/>
        <v>#REF!</v>
      </c>
      <c r="BD113" s="194" t="e">
        <f t="shared" si="300"/>
        <v>#REF!</v>
      </c>
      <c r="BE113" s="194" t="e">
        <f t="shared" si="300"/>
        <v>#REF!</v>
      </c>
      <c r="BF113" s="194" t="e">
        <f t="shared" si="300"/>
        <v>#REF!</v>
      </c>
      <c r="BG113" s="194" t="e">
        <f t="shared" si="300"/>
        <v>#REF!</v>
      </c>
      <c r="BH113" s="194" t="e">
        <f t="shared" si="300"/>
        <v>#REF!</v>
      </c>
      <c r="BI113" s="194" t="e">
        <f t="shared" si="300"/>
        <v>#REF!</v>
      </c>
      <c r="BJ113" s="194" t="e">
        <f t="shared" si="300"/>
        <v>#REF!</v>
      </c>
      <c r="BK113" s="194" t="e">
        <f t="shared" si="300"/>
        <v>#REF!</v>
      </c>
      <c r="BL113" s="194" t="e">
        <f t="shared" si="300"/>
        <v>#REF!</v>
      </c>
      <c r="BM113" s="194" t="e">
        <f t="shared" si="300"/>
        <v>#REF!</v>
      </c>
      <c r="BN113" s="194" t="e">
        <f t="shared" si="300"/>
        <v>#REF!</v>
      </c>
      <c r="BO113" s="194" t="e">
        <f t="shared" si="300"/>
        <v>#REF!</v>
      </c>
      <c r="BP113" s="194" t="e">
        <f t="shared" si="300"/>
        <v>#REF!</v>
      </c>
      <c r="BQ113" s="194" t="e">
        <f t="shared" si="300"/>
        <v>#REF!</v>
      </c>
      <c r="BR113" s="194" t="e">
        <f t="shared" si="300"/>
        <v>#REF!</v>
      </c>
      <c r="BS113" s="194" t="e">
        <f t="shared" si="300"/>
        <v>#REF!</v>
      </c>
      <c r="BT113" s="194" t="e">
        <f t="shared" si="300"/>
        <v>#REF!</v>
      </c>
      <c r="BU113" s="194" t="e">
        <f t="shared" si="300"/>
        <v>#REF!</v>
      </c>
      <c r="BV113" s="194" t="e">
        <f t="shared" si="300"/>
        <v>#REF!</v>
      </c>
      <c r="BW113" s="194" t="e">
        <f t="shared" si="300"/>
        <v>#REF!</v>
      </c>
    </row>
    <row r="114" spans="2:77">
      <c r="B114" s="6" t="s">
        <v>213</v>
      </c>
      <c r="C114" s="199"/>
      <c r="D114" s="261"/>
      <c r="E114" s="233"/>
      <c r="F114" s="233"/>
      <c r="G114" s="233"/>
      <c r="H114" s="233"/>
      <c r="I114" s="23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row>
    <row r="115" spans="2:77">
      <c r="B115" s="6" t="s">
        <v>214</v>
      </c>
      <c r="C115" s="202" t="e">
        <f>I103</f>
        <v>#REF!</v>
      </c>
      <c r="D115" s="261"/>
      <c r="E115" s="233"/>
      <c r="F115" s="233"/>
      <c r="G115" s="233"/>
      <c r="H115" s="233"/>
      <c r="I115" s="23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row>
    <row r="116" spans="2:77">
      <c r="B116" s="6" t="s">
        <v>190</v>
      </c>
      <c r="C116" s="200" t="e">
        <f>C115/7</f>
        <v>#REF!</v>
      </c>
      <c r="D116" s="261"/>
      <c r="E116" s="233"/>
      <c r="F116" s="233"/>
      <c r="G116" s="233"/>
      <c r="H116" s="233"/>
      <c r="I116" s="23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row>
    <row r="117" spans="2:77">
      <c r="B117" s="2" t="s">
        <v>215</v>
      </c>
      <c r="C117" s="198" t="e">
        <f>C115/I101</f>
        <v>#REF!</v>
      </c>
      <c r="D117" s="226"/>
      <c r="E117" s="233"/>
      <c r="F117" s="242">
        <f t="shared" ref="F117:BQ117" si="301">F109/F107/100</f>
        <v>0</v>
      </c>
      <c r="G117" s="242">
        <f t="shared" si="301"/>
        <v>0</v>
      </c>
      <c r="H117" s="242">
        <f t="shared" si="301"/>
        <v>0</v>
      </c>
      <c r="I117" s="242" t="e">
        <f>C117*I111*100</f>
        <v>#REF!</v>
      </c>
      <c r="J117" s="194">
        <f t="shared" si="301"/>
        <v>0</v>
      </c>
      <c r="K117" s="194">
        <f t="shared" si="301"/>
        <v>0</v>
      </c>
      <c r="L117" s="194">
        <f t="shared" si="301"/>
        <v>0</v>
      </c>
      <c r="M117" s="194">
        <f t="shared" si="301"/>
        <v>0</v>
      </c>
      <c r="N117" s="194">
        <f t="shared" si="301"/>
        <v>0</v>
      </c>
      <c r="O117" s="194">
        <f t="shared" si="301"/>
        <v>0</v>
      </c>
      <c r="P117" s="194">
        <f t="shared" si="301"/>
        <v>0</v>
      </c>
      <c r="Q117" s="194">
        <f t="shared" si="301"/>
        <v>0</v>
      </c>
      <c r="R117" s="194">
        <f t="shared" si="301"/>
        <v>0</v>
      </c>
      <c r="S117" s="194">
        <f t="shared" si="301"/>
        <v>0</v>
      </c>
      <c r="T117" s="194">
        <f t="shared" si="301"/>
        <v>0</v>
      </c>
      <c r="U117" s="194">
        <f t="shared" si="301"/>
        <v>0</v>
      </c>
      <c r="V117" s="194">
        <f t="shared" si="301"/>
        <v>0</v>
      </c>
      <c r="W117" s="194">
        <f t="shared" si="301"/>
        <v>0</v>
      </c>
      <c r="X117" s="194">
        <f t="shared" si="301"/>
        <v>0</v>
      </c>
      <c r="Y117" s="194">
        <f t="shared" si="301"/>
        <v>0</v>
      </c>
      <c r="Z117" s="194">
        <f t="shared" si="301"/>
        <v>0</v>
      </c>
      <c r="AA117" s="194">
        <f t="shared" si="301"/>
        <v>0</v>
      </c>
      <c r="AB117" s="194">
        <f t="shared" si="301"/>
        <v>0</v>
      </c>
      <c r="AC117" s="194">
        <f t="shared" si="301"/>
        <v>0</v>
      </c>
      <c r="AD117" s="194">
        <f t="shared" si="301"/>
        <v>0</v>
      </c>
      <c r="AE117" s="194">
        <f t="shared" si="301"/>
        <v>0</v>
      </c>
      <c r="AF117" s="194">
        <f t="shared" si="301"/>
        <v>0</v>
      </c>
      <c r="AG117" s="194">
        <f t="shared" si="301"/>
        <v>0</v>
      </c>
      <c r="AH117" s="194">
        <f t="shared" si="301"/>
        <v>0</v>
      </c>
      <c r="AI117" s="194">
        <f t="shared" si="301"/>
        <v>0</v>
      </c>
      <c r="AJ117" s="194">
        <f t="shared" si="301"/>
        <v>0</v>
      </c>
      <c r="AK117" s="194">
        <f t="shared" si="301"/>
        <v>0</v>
      </c>
      <c r="AL117" s="194">
        <f t="shared" si="301"/>
        <v>0</v>
      </c>
      <c r="AM117" s="194">
        <f t="shared" si="301"/>
        <v>0</v>
      </c>
      <c r="AN117" s="194">
        <f t="shared" si="301"/>
        <v>0</v>
      </c>
      <c r="AO117" s="194">
        <f t="shared" si="301"/>
        <v>0</v>
      </c>
      <c r="AP117" s="194">
        <f t="shared" si="301"/>
        <v>0</v>
      </c>
      <c r="AQ117" s="194">
        <f t="shared" si="301"/>
        <v>0</v>
      </c>
      <c r="AR117" s="194">
        <f t="shared" si="301"/>
        <v>0</v>
      </c>
      <c r="AS117" s="194">
        <f t="shared" si="301"/>
        <v>0</v>
      </c>
      <c r="AT117" s="194">
        <f t="shared" si="301"/>
        <v>0</v>
      </c>
      <c r="AU117" s="194">
        <f t="shared" si="301"/>
        <v>0</v>
      </c>
      <c r="AV117" s="194">
        <f t="shared" si="301"/>
        <v>0</v>
      </c>
      <c r="AW117" s="194">
        <f t="shared" si="301"/>
        <v>0</v>
      </c>
      <c r="AX117" s="194">
        <f t="shared" si="301"/>
        <v>0</v>
      </c>
      <c r="AY117" s="194">
        <f t="shared" si="301"/>
        <v>0</v>
      </c>
      <c r="AZ117" s="194">
        <f t="shared" si="301"/>
        <v>0</v>
      </c>
      <c r="BA117" s="194">
        <f t="shared" si="301"/>
        <v>0</v>
      </c>
      <c r="BB117" s="194">
        <f t="shared" si="301"/>
        <v>0</v>
      </c>
      <c r="BC117" s="194">
        <f t="shared" si="301"/>
        <v>0</v>
      </c>
      <c r="BD117" s="194">
        <f t="shared" si="301"/>
        <v>0</v>
      </c>
      <c r="BE117" s="194">
        <f t="shared" si="301"/>
        <v>0</v>
      </c>
      <c r="BF117" s="194">
        <f t="shared" si="301"/>
        <v>0</v>
      </c>
      <c r="BG117" s="194">
        <f t="shared" si="301"/>
        <v>0</v>
      </c>
      <c r="BH117" s="194">
        <f t="shared" si="301"/>
        <v>0</v>
      </c>
      <c r="BI117" s="194">
        <f t="shared" si="301"/>
        <v>0</v>
      </c>
      <c r="BJ117" s="194">
        <f t="shared" si="301"/>
        <v>0</v>
      </c>
      <c r="BK117" s="194">
        <f t="shared" si="301"/>
        <v>0</v>
      </c>
      <c r="BL117" s="194">
        <f t="shared" si="301"/>
        <v>0</v>
      </c>
      <c r="BM117" s="194">
        <f t="shared" si="301"/>
        <v>0</v>
      </c>
      <c r="BN117" s="194">
        <f t="shared" si="301"/>
        <v>0</v>
      </c>
      <c r="BO117" s="194">
        <f t="shared" si="301"/>
        <v>0</v>
      </c>
      <c r="BP117" s="194">
        <f t="shared" si="301"/>
        <v>0</v>
      </c>
      <c r="BQ117" s="194">
        <f t="shared" si="301"/>
        <v>0</v>
      </c>
      <c r="BR117" s="194">
        <f t="shared" ref="BR117:BW117" si="302">BR109/BR107/100</f>
        <v>0</v>
      </c>
      <c r="BS117" s="194">
        <f t="shared" si="302"/>
        <v>0</v>
      </c>
      <c r="BT117" s="194">
        <f t="shared" si="302"/>
        <v>0</v>
      </c>
      <c r="BU117" s="194">
        <f t="shared" si="302"/>
        <v>0</v>
      </c>
      <c r="BV117" s="194">
        <f t="shared" si="302"/>
        <v>0</v>
      </c>
      <c r="BW117" s="194">
        <f t="shared" si="302"/>
        <v>0</v>
      </c>
    </row>
    <row r="118" spans="2:77">
      <c r="B118" s="6" t="s">
        <v>216</v>
      </c>
      <c r="C118" s="174"/>
      <c r="D118" s="233"/>
      <c r="E118" s="233"/>
      <c r="F118" s="233"/>
      <c r="G118" s="233"/>
      <c r="H118" s="233"/>
      <c r="I118" s="243" t="e">
        <f>SUM(I113:I117)</f>
        <v>#REF!</v>
      </c>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row>
    <row r="119" spans="2:77">
      <c r="B119" s="6"/>
      <c r="C119" s="174"/>
      <c r="D119" s="233"/>
      <c r="E119" s="233"/>
      <c r="F119" s="233"/>
      <c r="G119" s="233"/>
      <c r="H119" s="233"/>
      <c r="I119" s="244"/>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row>
    <row r="120" spans="2:77">
      <c r="B120" s="6"/>
      <c r="C120" s="174"/>
      <c r="D120" s="233"/>
      <c r="E120" s="233"/>
      <c r="F120" s="233"/>
      <c r="G120" s="233"/>
      <c r="H120" s="233"/>
      <c r="I120" s="244"/>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row>
    <row r="121" spans="2:77">
      <c r="B121" s="178" t="s">
        <v>204</v>
      </c>
      <c r="C121" s="186">
        <v>0.05</v>
      </c>
      <c r="D121" s="233"/>
      <c r="E121" s="245"/>
      <c r="F121" s="245"/>
      <c r="G121" s="245"/>
      <c r="H121" s="245"/>
      <c r="I121" s="245"/>
      <c r="J121" s="176"/>
      <c r="K121" s="176"/>
      <c r="L121" s="176" t="e">
        <f>#REF!-L108</f>
        <v>#REF!</v>
      </c>
      <c r="M121" s="176" t="e">
        <f>#REF!-M108</f>
        <v>#REF!</v>
      </c>
      <c r="N121" s="176" t="e">
        <f>#REF!-N108</f>
        <v>#REF!</v>
      </c>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row>
    <row r="122" spans="2:77" ht="44">
      <c r="C122" s="179"/>
      <c r="D122" s="233"/>
      <c r="E122" s="246" t="s">
        <v>59</v>
      </c>
      <c r="F122" s="246" t="s">
        <v>61</v>
      </c>
      <c r="G122" s="246" t="s">
        <v>62</v>
      </c>
      <c r="H122" s="246" t="s">
        <v>176</v>
      </c>
      <c r="I122" s="246" t="s">
        <v>72</v>
      </c>
      <c r="J122" s="180" t="s">
        <v>107</v>
      </c>
      <c r="K122" s="180" t="s">
        <v>108</v>
      </c>
      <c r="L122" s="180" t="s">
        <v>109</v>
      </c>
      <c r="M122" s="180" t="s">
        <v>110</v>
      </c>
      <c r="N122" s="180" t="s">
        <v>182</v>
      </c>
      <c r="O122" s="180" t="s">
        <v>112</v>
      </c>
      <c r="P122" s="180" t="s">
        <v>113</v>
      </c>
      <c r="Q122" s="180" t="s">
        <v>114</v>
      </c>
      <c r="R122" s="180" t="s">
        <v>115</v>
      </c>
      <c r="S122" s="180" t="s">
        <v>116</v>
      </c>
      <c r="T122" s="180" t="s">
        <v>179</v>
      </c>
      <c r="U122" s="180" t="s">
        <v>118</v>
      </c>
      <c r="V122" s="181" t="s">
        <v>119</v>
      </c>
      <c r="W122" s="181" t="s">
        <v>120</v>
      </c>
      <c r="X122" s="181" t="s">
        <v>121</v>
      </c>
      <c r="Y122" s="181" t="s">
        <v>122</v>
      </c>
      <c r="Z122" s="181" t="s">
        <v>178</v>
      </c>
      <c r="AA122" s="181" t="s">
        <v>124</v>
      </c>
      <c r="AB122" s="181" t="s">
        <v>125</v>
      </c>
      <c r="AC122" s="181" t="s">
        <v>126</v>
      </c>
      <c r="AD122" s="181" t="s">
        <v>127</v>
      </c>
      <c r="AE122" s="181" t="s">
        <v>128</v>
      </c>
      <c r="AF122" s="181" t="s">
        <v>177</v>
      </c>
      <c r="AG122" s="181" t="s">
        <v>130</v>
      </c>
      <c r="AH122" s="181" t="s">
        <v>131</v>
      </c>
      <c r="AI122" s="181" t="s">
        <v>132</v>
      </c>
      <c r="AJ122" s="181" t="s">
        <v>133</v>
      </c>
      <c r="AK122" s="181" t="s">
        <v>134</v>
      </c>
      <c r="AL122" s="181" t="s">
        <v>183</v>
      </c>
      <c r="AM122" s="181" t="s">
        <v>136</v>
      </c>
      <c r="AN122" s="182" t="s">
        <v>137</v>
      </c>
      <c r="AO122" s="182" t="s">
        <v>138</v>
      </c>
      <c r="AP122" s="182" t="s">
        <v>139</v>
      </c>
      <c r="AQ122" s="182" t="s">
        <v>140</v>
      </c>
      <c r="AR122" s="182" t="s">
        <v>184</v>
      </c>
      <c r="AS122" s="182" t="s">
        <v>142</v>
      </c>
      <c r="AT122" s="182" t="s">
        <v>143</v>
      </c>
      <c r="AU122" s="182" t="s">
        <v>144</v>
      </c>
      <c r="AV122" s="182" t="s">
        <v>145</v>
      </c>
      <c r="AW122" s="182" t="s">
        <v>146</v>
      </c>
      <c r="AX122" s="182" t="s">
        <v>185</v>
      </c>
      <c r="AY122" s="182" t="s">
        <v>148</v>
      </c>
      <c r="AZ122" s="182" t="s">
        <v>149</v>
      </c>
      <c r="BA122" s="182" t="s">
        <v>150</v>
      </c>
      <c r="BB122" s="182" t="s">
        <v>151</v>
      </c>
      <c r="BC122" s="182" t="s">
        <v>152</v>
      </c>
      <c r="BD122" s="182" t="s">
        <v>186</v>
      </c>
      <c r="BE122" s="182" t="s">
        <v>154</v>
      </c>
      <c r="BF122" s="183" t="s">
        <v>157</v>
      </c>
      <c r="BG122" s="183" t="s">
        <v>158</v>
      </c>
      <c r="BH122" s="183" t="s">
        <v>155</v>
      </c>
      <c r="BI122" s="183" t="s">
        <v>156</v>
      </c>
      <c r="BJ122" s="183" t="s">
        <v>187</v>
      </c>
      <c r="BK122" s="183" t="s">
        <v>160</v>
      </c>
      <c r="BL122" s="184" t="s">
        <v>161</v>
      </c>
      <c r="BM122" s="184" t="s">
        <v>162</v>
      </c>
      <c r="BN122" s="184" t="s">
        <v>163</v>
      </c>
      <c r="BO122" s="184" t="s">
        <v>164</v>
      </c>
      <c r="BP122" s="184" t="s">
        <v>188</v>
      </c>
      <c r="BQ122" s="184" t="s">
        <v>166</v>
      </c>
      <c r="BR122" s="185" t="s">
        <v>173</v>
      </c>
      <c r="BS122" s="185" t="s">
        <v>174</v>
      </c>
      <c r="BT122" s="185" t="s">
        <v>169</v>
      </c>
      <c r="BU122" s="185" t="s">
        <v>170</v>
      </c>
      <c r="BV122" s="185" t="s">
        <v>189</v>
      </c>
      <c r="BW122" s="185" t="s">
        <v>172</v>
      </c>
    </row>
    <row r="123" spans="2:77">
      <c r="B123" s="6"/>
      <c r="C123" s="177">
        <v>0</v>
      </c>
      <c r="D123" s="233"/>
      <c r="E123" s="247" t="e">
        <f t="shared" ref="E123:E148" si="303">((($C$121/100)-($C123*E$110))/E$111)*E$101</f>
        <v>#REF!</v>
      </c>
      <c r="F123" s="262" t="e">
        <f t="shared" ref="F123:H148" si="304">((($C$121*F$18)-$C123*F$94)/F$95)*F$102</f>
        <v>#DIV/0!</v>
      </c>
      <c r="G123" s="262" t="e">
        <f t="shared" si="304"/>
        <v>#DIV/0!</v>
      </c>
      <c r="H123" s="262" t="e">
        <f t="shared" si="304"/>
        <v>#DIV/0!</v>
      </c>
      <c r="I123" s="247" t="e">
        <f t="shared" ref="I123:R132" si="305">((($C$121/100)-($C123*I$110))/I$111)*I$101</f>
        <v>#REF!</v>
      </c>
      <c r="J123" s="197" t="e">
        <f t="shared" si="305"/>
        <v>#REF!</v>
      </c>
      <c r="K123" s="197" t="e">
        <f t="shared" si="305"/>
        <v>#REF!</v>
      </c>
      <c r="L123" s="197" t="e">
        <f t="shared" si="305"/>
        <v>#REF!</v>
      </c>
      <c r="M123" s="197" t="e">
        <f t="shared" si="305"/>
        <v>#DIV/0!</v>
      </c>
      <c r="N123" s="197" t="e">
        <f t="shared" si="305"/>
        <v>#REF!</v>
      </c>
      <c r="O123" s="197" t="e">
        <f t="shared" si="305"/>
        <v>#REF!</v>
      </c>
      <c r="P123" s="197" t="e">
        <f t="shared" si="305"/>
        <v>#REF!</v>
      </c>
      <c r="Q123" s="197" t="e">
        <f t="shared" si="305"/>
        <v>#REF!</v>
      </c>
      <c r="R123" s="197" t="e">
        <f t="shared" si="305"/>
        <v>#REF!</v>
      </c>
      <c r="S123" s="197" t="e">
        <f t="shared" ref="S123:AB132" si="306">((($C$121/100)-($C123*S$110))/S$111)*S$101</f>
        <v>#DIV/0!</v>
      </c>
      <c r="T123" s="197" t="e">
        <f t="shared" si="306"/>
        <v>#REF!</v>
      </c>
      <c r="U123" s="197" t="e">
        <f t="shared" si="306"/>
        <v>#REF!</v>
      </c>
      <c r="V123" s="197" t="e">
        <f t="shared" si="306"/>
        <v>#REF!</v>
      </c>
      <c r="W123" s="197" t="e">
        <f t="shared" si="306"/>
        <v>#REF!</v>
      </c>
      <c r="X123" s="197" t="e">
        <f t="shared" si="306"/>
        <v>#REF!</v>
      </c>
      <c r="Y123" s="197" t="e">
        <f t="shared" si="306"/>
        <v>#DIV/0!</v>
      </c>
      <c r="Z123" s="197" t="e">
        <f t="shared" si="306"/>
        <v>#REF!</v>
      </c>
      <c r="AA123" s="197" t="e">
        <f t="shared" si="306"/>
        <v>#REF!</v>
      </c>
      <c r="AB123" s="197" t="e">
        <f t="shared" si="306"/>
        <v>#REF!</v>
      </c>
      <c r="AC123" s="197" t="e">
        <f t="shared" ref="AC123:AL132" si="307">((($C$121/100)-($C123*AC$110))/AC$111)*AC$101</f>
        <v>#REF!</v>
      </c>
      <c r="AD123" s="197" t="e">
        <f t="shared" si="307"/>
        <v>#REF!</v>
      </c>
      <c r="AE123" s="197" t="e">
        <f t="shared" si="307"/>
        <v>#REF!</v>
      </c>
      <c r="AF123" s="197" t="e">
        <f t="shared" si="307"/>
        <v>#REF!</v>
      </c>
      <c r="AG123" s="197" t="e">
        <f t="shared" si="307"/>
        <v>#REF!</v>
      </c>
      <c r="AH123" s="197" t="e">
        <f t="shared" si="307"/>
        <v>#REF!</v>
      </c>
      <c r="AI123" s="197" t="e">
        <f t="shared" si="307"/>
        <v>#REF!</v>
      </c>
      <c r="AJ123" s="197" t="e">
        <f t="shared" si="307"/>
        <v>#REF!</v>
      </c>
      <c r="AK123" s="197" t="e">
        <f t="shared" si="307"/>
        <v>#DIV/0!</v>
      </c>
      <c r="AL123" s="197" t="e">
        <f t="shared" si="307"/>
        <v>#REF!</v>
      </c>
      <c r="AM123" s="197" t="e">
        <f t="shared" ref="AM123:AV132" si="308">((($C$121/100)-($C123*AM$110))/AM$111)*AM$101</f>
        <v>#REF!</v>
      </c>
      <c r="AN123" s="197" t="e">
        <f t="shared" si="308"/>
        <v>#REF!</v>
      </c>
      <c r="AO123" s="197" t="e">
        <f t="shared" si="308"/>
        <v>#REF!</v>
      </c>
      <c r="AP123" s="197" t="e">
        <f t="shared" si="308"/>
        <v>#REF!</v>
      </c>
      <c r="AQ123" s="197" t="e">
        <f t="shared" si="308"/>
        <v>#DIV/0!</v>
      </c>
      <c r="AR123" s="197" t="e">
        <f t="shared" si="308"/>
        <v>#REF!</v>
      </c>
      <c r="AS123" s="197" t="e">
        <f t="shared" si="308"/>
        <v>#REF!</v>
      </c>
      <c r="AT123" s="197" t="e">
        <f t="shared" si="308"/>
        <v>#REF!</v>
      </c>
      <c r="AU123" s="197" t="e">
        <f t="shared" si="308"/>
        <v>#REF!</v>
      </c>
      <c r="AV123" s="197" t="e">
        <f t="shared" si="308"/>
        <v>#REF!</v>
      </c>
      <c r="AW123" s="197" t="e">
        <f t="shared" ref="AW123:BF132" si="309">((($C$121/100)-($C123*AW$110))/AW$111)*AW$101</f>
        <v>#DIV/0!</v>
      </c>
      <c r="AX123" s="197" t="e">
        <f t="shared" si="309"/>
        <v>#REF!</v>
      </c>
      <c r="AY123" s="197" t="e">
        <f t="shared" si="309"/>
        <v>#REF!</v>
      </c>
      <c r="AZ123" s="197" t="e">
        <f t="shared" si="309"/>
        <v>#REF!</v>
      </c>
      <c r="BA123" s="197" t="e">
        <f t="shared" si="309"/>
        <v>#REF!</v>
      </c>
      <c r="BB123" s="197" t="e">
        <f t="shared" si="309"/>
        <v>#REF!</v>
      </c>
      <c r="BC123" s="197" t="e">
        <f t="shared" si="309"/>
        <v>#DIV/0!</v>
      </c>
      <c r="BD123" s="197" t="e">
        <f t="shared" si="309"/>
        <v>#REF!</v>
      </c>
      <c r="BE123" s="197" t="e">
        <f t="shared" si="309"/>
        <v>#REF!</v>
      </c>
      <c r="BF123" s="197" t="e">
        <f t="shared" si="309"/>
        <v>#REF!</v>
      </c>
      <c r="BG123" s="197" t="e">
        <f t="shared" ref="BG123:BP132" si="310">((($C$121/100)-($C123*BG$110))/BG$111)*BG$101</f>
        <v>#REF!</v>
      </c>
      <c r="BH123" s="197" t="e">
        <f t="shared" si="310"/>
        <v>#REF!</v>
      </c>
      <c r="BI123" s="197" t="e">
        <f t="shared" si="310"/>
        <v>#DIV/0!</v>
      </c>
      <c r="BJ123" s="197" t="e">
        <f t="shared" si="310"/>
        <v>#REF!</v>
      </c>
      <c r="BK123" s="197" t="e">
        <f t="shared" si="310"/>
        <v>#REF!</v>
      </c>
      <c r="BL123" s="197" t="e">
        <f t="shared" si="310"/>
        <v>#REF!</v>
      </c>
      <c r="BM123" s="197" t="e">
        <f t="shared" si="310"/>
        <v>#REF!</v>
      </c>
      <c r="BN123" s="197" t="e">
        <f t="shared" si="310"/>
        <v>#REF!</v>
      </c>
      <c r="BO123" s="197" t="e">
        <f t="shared" si="310"/>
        <v>#DIV/0!</v>
      </c>
      <c r="BP123" s="197" t="e">
        <f t="shared" si="310"/>
        <v>#REF!</v>
      </c>
      <c r="BQ123" s="197" t="e">
        <f t="shared" ref="BQ123:BW132" si="311">((($C$121/100)-($C123*BQ$110))/BQ$111)*BQ$101</f>
        <v>#REF!</v>
      </c>
      <c r="BR123" s="197" t="e">
        <f t="shared" si="311"/>
        <v>#REF!</v>
      </c>
      <c r="BS123" s="197" t="e">
        <f t="shared" si="311"/>
        <v>#REF!</v>
      </c>
      <c r="BT123" s="197" t="e">
        <f t="shared" si="311"/>
        <v>#REF!</v>
      </c>
      <c r="BU123" s="197" t="e">
        <f t="shared" si="311"/>
        <v>#DIV/0!</v>
      </c>
      <c r="BV123" s="197" t="e">
        <f t="shared" si="311"/>
        <v>#REF!</v>
      </c>
      <c r="BW123" s="197" t="e">
        <f t="shared" si="311"/>
        <v>#REF!</v>
      </c>
    </row>
    <row r="124" spans="2:77">
      <c r="B124" s="6"/>
      <c r="C124" s="177">
        <v>0.01</v>
      </c>
      <c r="D124" s="233"/>
      <c r="E124" s="247" t="e">
        <f t="shared" si="303"/>
        <v>#REF!</v>
      </c>
      <c r="F124" s="262" t="e">
        <f t="shared" si="304"/>
        <v>#DIV/0!</v>
      </c>
      <c r="G124" s="262" t="e">
        <f t="shared" si="304"/>
        <v>#DIV/0!</v>
      </c>
      <c r="H124" s="262" t="e">
        <f t="shared" si="304"/>
        <v>#DIV/0!</v>
      </c>
      <c r="I124" s="247" t="e">
        <f t="shared" si="305"/>
        <v>#REF!</v>
      </c>
      <c r="J124" s="197" t="e">
        <f t="shared" si="305"/>
        <v>#REF!</v>
      </c>
      <c r="K124" s="197" t="e">
        <f t="shared" si="305"/>
        <v>#REF!</v>
      </c>
      <c r="L124" s="197" t="e">
        <f t="shared" si="305"/>
        <v>#REF!</v>
      </c>
      <c r="M124" s="197" t="e">
        <f t="shared" si="305"/>
        <v>#DIV/0!</v>
      </c>
      <c r="N124" s="197" t="e">
        <f t="shared" si="305"/>
        <v>#REF!</v>
      </c>
      <c r="O124" s="197" t="e">
        <f t="shared" si="305"/>
        <v>#REF!</v>
      </c>
      <c r="P124" s="197" t="e">
        <f t="shared" si="305"/>
        <v>#REF!</v>
      </c>
      <c r="Q124" s="197" t="e">
        <f t="shared" si="305"/>
        <v>#REF!</v>
      </c>
      <c r="R124" s="197" t="e">
        <f t="shared" si="305"/>
        <v>#REF!</v>
      </c>
      <c r="S124" s="197" t="e">
        <f t="shared" si="306"/>
        <v>#DIV/0!</v>
      </c>
      <c r="T124" s="197" t="e">
        <f t="shared" si="306"/>
        <v>#REF!</v>
      </c>
      <c r="U124" s="197" t="e">
        <f t="shared" si="306"/>
        <v>#REF!</v>
      </c>
      <c r="V124" s="197" t="e">
        <f t="shared" si="306"/>
        <v>#REF!</v>
      </c>
      <c r="W124" s="197" t="e">
        <f t="shared" si="306"/>
        <v>#REF!</v>
      </c>
      <c r="X124" s="197" t="e">
        <f t="shared" si="306"/>
        <v>#REF!</v>
      </c>
      <c r="Y124" s="197" t="e">
        <f t="shared" si="306"/>
        <v>#DIV/0!</v>
      </c>
      <c r="Z124" s="197" t="e">
        <f t="shared" si="306"/>
        <v>#REF!</v>
      </c>
      <c r="AA124" s="197" t="e">
        <f t="shared" si="306"/>
        <v>#REF!</v>
      </c>
      <c r="AB124" s="197" t="e">
        <f t="shared" si="306"/>
        <v>#REF!</v>
      </c>
      <c r="AC124" s="197" t="e">
        <f t="shared" si="307"/>
        <v>#REF!</v>
      </c>
      <c r="AD124" s="197" t="e">
        <f t="shared" si="307"/>
        <v>#REF!</v>
      </c>
      <c r="AE124" s="197" t="e">
        <f t="shared" si="307"/>
        <v>#REF!</v>
      </c>
      <c r="AF124" s="197" t="e">
        <f t="shared" si="307"/>
        <v>#REF!</v>
      </c>
      <c r="AG124" s="197" t="e">
        <f t="shared" si="307"/>
        <v>#REF!</v>
      </c>
      <c r="AH124" s="197" t="e">
        <f t="shared" si="307"/>
        <v>#REF!</v>
      </c>
      <c r="AI124" s="197" t="e">
        <f t="shared" si="307"/>
        <v>#REF!</v>
      </c>
      <c r="AJ124" s="197" t="e">
        <f t="shared" si="307"/>
        <v>#REF!</v>
      </c>
      <c r="AK124" s="197" t="e">
        <f t="shared" si="307"/>
        <v>#DIV/0!</v>
      </c>
      <c r="AL124" s="197" t="e">
        <f t="shared" si="307"/>
        <v>#REF!</v>
      </c>
      <c r="AM124" s="197" t="e">
        <f t="shared" si="308"/>
        <v>#REF!</v>
      </c>
      <c r="AN124" s="197" t="e">
        <f t="shared" si="308"/>
        <v>#REF!</v>
      </c>
      <c r="AO124" s="197" t="e">
        <f t="shared" si="308"/>
        <v>#REF!</v>
      </c>
      <c r="AP124" s="197" t="e">
        <f t="shared" si="308"/>
        <v>#REF!</v>
      </c>
      <c r="AQ124" s="197" t="e">
        <f t="shared" si="308"/>
        <v>#DIV/0!</v>
      </c>
      <c r="AR124" s="197" t="e">
        <f t="shared" si="308"/>
        <v>#REF!</v>
      </c>
      <c r="AS124" s="197" t="e">
        <f t="shared" si="308"/>
        <v>#REF!</v>
      </c>
      <c r="AT124" s="197" t="e">
        <f t="shared" si="308"/>
        <v>#REF!</v>
      </c>
      <c r="AU124" s="197" t="e">
        <f t="shared" si="308"/>
        <v>#REF!</v>
      </c>
      <c r="AV124" s="197" t="e">
        <f t="shared" si="308"/>
        <v>#REF!</v>
      </c>
      <c r="AW124" s="197" t="e">
        <f t="shared" si="309"/>
        <v>#DIV/0!</v>
      </c>
      <c r="AX124" s="197" t="e">
        <f t="shared" si="309"/>
        <v>#REF!</v>
      </c>
      <c r="AY124" s="197" t="e">
        <f t="shared" si="309"/>
        <v>#REF!</v>
      </c>
      <c r="AZ124" s="197" t="e">
        <f t="shared" si="309"/>
        <v>#REF!</v>
      </c>
      <c r="BA124" s="197" t="e">
        <f t="shared" si="309"/>
        <v>#REF!</v>
      </c>
      <c r="BB124" s="197" t="e">
        <f t="shared" si="309"/>
        <v>#REF!</v>
      </c>
      <c r="BC124" s="197" t="e">
        <f t="shared" si="309"/>
        <v>#DIV/0!</v>
      </c>
      <c r="BD124" s="197" t="e">
        <f t="shared" si="309"/>
        <v>#REF!</v>
      </c>
      <c r="BE124" s="197" t="e">
        <f t="shared" si="309"/>
        <v>#REF!</v>
      </c>
      <c r="BF124" s="197" t="e">
        <f t="shared" si="309"/>
        <v>#REF!</v>
      </c>
      <c r="BG124" s="197" t="e">
        <f t="shared" si="310"/>
        <v>#REF!</v>
      </c>
      <c r="BH124" s="197" t="e">
        <f t="shared" si="310"/>
        <v>#REF!</v>
      </c>
      <c r="BI124" s="197" t="e">
        <f t="shared" si="310"/>
        <v>#DIV/0!</v>
      </c>
      <c r="BJ124" s="197" t="e">
        <f t="shared" si="310"/>
        <v>#REF!</v>
      </c>
      <c r="BK124" s="197" t="e">
        <f t="shared" si="310"/>
        <v>#REF!</v>
      </c>
      <c r="BL124" s="197" t="e">
        <f t="shared" si="310"/>
        <v>#REF!</v>
      </c>
      <c r="BM124" s="197" t="e">
        <f t="shared" si="310"/>
        <v>#REF!</v>
      </c>
      <c r="BN124" s="197" t="e">
        <f t="shared" si="310"/>
        <v>#REF!</v>
      </c>
      <c r="BO124" s="197" t="e">
        <f t="shared" si="310"/>
        <v>#DIV/0!</v>
      </c>
      <c r="BP124" s="197" t="e">
        <f t="shared" si="310"/>
        <v>#REF!</v>
      </c>
      <c r="BQ124" s="197" t="e">
        <f t="shared" si="311"/>
        <v>#REF!</v>
      </c>
      <c r="BR124" s="197" t="e">
        <f t="shared" si="311"/>
        <v>#REF!</v>
      </c>
      <c r="BS124" s="197" t="e">
        <f t="shared" si="311"/>
        <v>#REF!</v>
      </c>
      <c r="BT124" s="197" t="e">
        <f t="shared" si="311"/>
        <v>#REF!</v>
      </c>
      <c r="BU124" s="197" t="e">
        <f t="shared" si="311"/>
        <v>#DIV/0!</v>
      </c>
      <c r="BV124" s="197" t="e">
        <f t="shared" si="311"/>
        <v>#REF!</v>
      </c>
      <c r="BW124" s="197" t="e">
        <f t="shared" si="311"/>
        <v>#REF!</v>
      </c>
    </row>
    <row r="125" spans="2:77">
      <c r="B125" s="6"/>
      <c r="C125" s="177">
        <v>0.02</v>
      </c>
      <c r="D125" s="233"/>
      <c r="E125" s="247" t="e">
        <f t="shared" si="303"/>
        <v>#REF!</v>
      </c>
      <c r="F125" s="262" t="e">
        <f t="shared" si="304"/>
        <v>#DIV/0!</v>
      </c>
      <c r="G125" s="262" t="e">
        <f t="shared" si="304"/>
        <v>#DIV/0!</v>
      </c>
      <c r="H125" s="262" t="e">
        <f t="shared" si="304"/>
        <v>#DIV/0!</v>
      </c>
      <c r="I125" s="247" t="e">
        <f t="shared" si="305"/>
        <v>#REF!</v>
      </c>
      <c r="J125" s="197" t="e">
        <f t="shared" si="305"/>
        <v>#REF!</v>
      </c>
      <c r="K125" s="197" t="e">
        <f t="shared" si="305"/>
        <v>#REF!</v>
      </c>
      <c r="L125" s="197" t="e">
        <f t="shared" si="305"/>
        <v>#REF!</v>
      </c>
      <c r="M125" s="197" t="e">
        <f t="shared" si="305"/>
        <v>#DIV/0!</v>
      </c>
      <c r="N125" s="197" t="e">
        <f t="shared" si="305"/>
        <v>#REF!</v>
      </c>
      <c r="O125" s="197" t="e">
        <f t="shared" si="305"/>
        <v>#REF!</v>
      </c>
      <c r="P125" s="197" t="e">
        <f t="shared" si="305"/>
        <v>#REF!</v>
      </c>
      <c r="Q125" s="197" t="e">
        <f t="shared" si="305"/>
        <v>#REF!</v>
      </c>
      <c r="R125" s="197" t="e">
        <f t="shared" si="305"/>
        <v>#REF!</v>
      </c>
      <c r="S125" s="197" t="e">
        <f t="shared" si="306"/>
        <v>#DIV/0!</v>
      </c>
      <c r="T125" s="197" t="e">
        <f t="shared" si="306"/>
        <v>#REF!</v>
      </c>
      <c r="U125" s="197" t="e">
        <f t="shared" si="306"/>
        <v>#REF!</v>
      </c>
      <c r="V125" s="197" t="e">
        <f t="shared" si="306"/>
        <v>#REF!</v>
      </c>
      <c r="W125" s="197" t="e">
        <f t="shared" si="306"/>
        <v>#REF!</v>
      </c>
      <c r="X125" s="197" t="e">
        <f t="shared" si="306"/>
        <v>#REF!</v>
      </c>
      <c r="Y125" s="197" t="e">
        <f t="shared" si="306"/>
        <v>#DIV/0!</v>
      </c>
      <c r="Z125" s="197" t="e">
        <f t="shared" si="306"/>
        <v>#REF!</v>
      </c>
      <c r="AA125" s="197" t="e">
        <f t="shared" si="306"/>
        <v>#REF!</v>
      </c>
      <c r="AB125" s="197" t="e">
        <f t="shared" si="306"/>
        <v>#REF!</v>
      </c>
      <c r="AC125" s="197" t="e">
        <f t="shared" si="307"/>
        <v>#REF!</v>
      </c>
      <c r="AD125" s="197" t="e">
        <f t="shared" si="307"/>
        <v>#REF!</v>
      </c>
      <c r="AE125" s="197" t="e">
        <f t="shared" si="307"/>
        <v>#REF!</v>
      </c>
      <c r="AF125" s="197" t="e">
        <f t="shared" si="307"/>
        <v>#REF!</v>
      </c>
      <c r="AG125" s="197" t="e">
        <f t="shared" si="307"/>
        <v>#REF!</v>
      </c>
      <c r="AH125" s="197" t="e">
        <f t="shared" si="307"/>
        <v>#REF!</v>
      </c>
      <c r="AI125" s="197" t="e">
        <f t="shared" si="307"/>
        <v>#REF!</v>
      </c>
      <c r="AJ125" s="197" t="e">
        <f t="shared" si="307"/>
        <v>#REF!</v>
      </c>
      <c r="AK125" s="197" t="e">
        <f t="shared" si="307"/>
        <v>#DIV/0!</v>
      </c>
      <c r="AL125" s="197" t="e">
        <f t="shared" si="307"/>
        <v>#REF!</v>
      </c>
      <c r="AM125" s="197" t="e">
        <f t="shared" si="308"/>
        <v>#REF!</v>
      </c>
      <c r="AN125" s="197" t="e">
        <f t="shared" si="308"/>
        <v>#REF!</v>
      </c>
      <c r="AO125" s="197" t="e">
        <f t="shared" si="308"/>
        <v>#REF!</v>
      </c>
      <c r="AP125" s="197" t="e">
        <f t="shared" si="308"/>
        <v>#REF!</v>
      </c>
      <c r="AQ125" s="197" t="e">
        <f t="shared" si="308"/>
        <v>#DIV/0!</v>
      </c>
      <c r="AR125" s="197" t="e">
        <f t="shared" si="308"/>
        <v>#REF!</v>
      </c>
      <c r="AS125" s="197" t="e">
        <f t="shared" si="308"/>
        <v>#REF!</v>
      </c>
      <c r="AT125" s="197" t="e">
        <f t="shared" si="308"/>
        <v>#REF!</v>
      </c>
      <c r="AU125" s="197" t="e">
        <f t="shared" si="308"/>
        <v>#REF!</v>
      </c>
      <c r="AV125" s="197" t="e">
        <f t="shared" si="308"/>
        <v>#REF!</v>
      </c>
      <c r="AW125" s="197" t="e">
        <f t="shared" si="309"/>
        <v>#DIV/0!</v>
      </c>
      <c r="AX125" s="197" t="e">
        <f t="shared" si="309"/>
        <v>#REF!</v>
      </c>
      <c r="AY125" s="197" t="e">
        <f t="shared" si="309"/>
        <v>#REF!</v>
      </c>
      <c r="AZ125" s="197" t="e">
        <f t="shared" si="309"/>
        <v>#REF!</v>
      </c>
      <c r="BA125" s="197" t="e">
        <f t="shared" si="309"/>
        <v>#REF!</v>
      </c>
      <c r="BB125" s="197" t="e">
        <f t="shared" si="309"/>
        <v>#REF!</v>
      </c>
      <c r="BC125" s="197" t="e">
        <f t="shared" si="309"/>
        <v>#DIV/0!</v>
      </c>
      <c r="BD125" s="197" t="e">
        <f t="shared" si="309"/>
        <v>#REF!</v>
      </c>
      <c r="BE125" s="197" t="e">
        <f t="shared" si="309"/>
        <v>#REF!</v>
      </c>
      <c r="BF125" s="197" t="e">
        <f t="shared" si="309"/>
        <v>#REF!</v>
      </c>
      <c r="BG125" s="197" t="e">
        <f t="shared" si="310"/>
        <v>#REF!</v>
      </c>
      <c r="BH125" s="197" t="e">
        <f t="shared" si="310"/>
        <v>#REF!</v>
      </c>
      <c r="BI125" s="197" t="e">
        <f t="shared" si="310"/>
        <v>#DIV/0!</v>
      </c>
      <c r="BJ125" s="197" t="e">
        <f t="shared" si="310"/>
        <v>#REF!</v>
      </c>
      <c r="BK125" s="197" t="e">
        <f t="shared" si="310"/>
        <v>#REF!</v>
      </c>
      <c r="BL125" s="197" t="e">
        <f t="shared" si="310"/>
        <v>#REF!</v>
      </c>
      <c r="BM125" s="197" t="e">
        <f t="shared" si="310"/>
        <v>#REF!</v>
      </c>
      <c r="BN125" s="197" t="e">
        <f t="shared" si="310"/>
        <v>#REF!</v>
      </c>
      <c r="BO125" s="197" t="e">
        <f t="shared" si="310"/>
        <v>#DIV/0!</v>
      </c>
      <c r="BP125" s="197" t="e">
        <f t="shared" si="310"/>
        <v>#REF!</v>
      </c>
      <c r="BQ125" s="197" t="e">
        <f t="shared" si="311"/>
        <v>#REF!</v>
      </c>
      <c r="BR125" s="197" t="e">
        <f t="shared" si="311"/>
        <v>#REF!</v>
      </c>
      <c r="BS125" s="197" t="e">
        <f t="shared" si="311"/>
        <v>#REF!</v>
      </c>
      <c r="BT125" s="197" t="e">
        <f t="shared" si="311"/>
        <v>#REF!</v>
      </c>
      <c r="BU125" s="197" t="e">
        <f t="shared" si="311"/>
        <v>#DIV/0!</v>
      </c>
      <c r="BV125" s="197" t="e">
        <f t="shared" si="311"/>
        <v>#REF!</v>
      </c>
      <c r="BW125" s="197" t="e">
        <f t="shared" si="311"/>
        <v>#REF!</v>
      </c>
    </row>
    <row r="126" spans="2:77">
      <c r="B126" s="6"/>
      <c r="C126" s="177">
        <v>0.03</v>
      </c>
      <c r="D126" s="233"/>
      <c r="E126" s="247" t="e">
        <f t="shared" si="303"/>
        <v>#REF!</v>
      </c>
      <c r="F126" s="262" t="e">
        <f t="shared" si="304"/>
        <v>#DIV/0!</v>
      </c>
      <c r="G126" s="262" t="e">
        <f t="shared" si="304"/>
        <v>#DIV/0!</v>
      </c>
      <c r="H126" s="262" t="e">
        <f t="shared" si="304"/>
        <v>#DIV/0!</v>
      </c>
      <c r="I126" s="247" t="e">
        <f t="shared" si="305"/>
        <v>#REF!</v>
      </c>
      <c r="J126" s="197" t="e">
        <f t="shared" si="305"/>
        <v>#REF!</v>
      </c>
      <c r="K126" s="197" t="e">
        <f t="shared" si="305"/>
        <v>#REF!</v>
      </c>
      <c r="L126" s="197" t="e">
        <f t="shared" si="305"/>
        <v>#REF!</v>
      </c>
      <c r="M126" s="197" t="e">
        <f t="shared" si="305"/>
        <v>#DIV/0!</v>
      </c>
      <c r="N126" s="197" t="e">
        <f t="shared" si="305"/>
        <v>#REF!</v>
      </c>
      <c r="O126" s="197" t="e">
        <f t="shared" si="305"/>
        <v>#REF!</v>
      </c>
      <c r="P126" s="197" t="e">
        <f t="shared" si="305"/>
        <v>#REF!</v>
      </c>
      <c r="Q126" s="197" t="e">
        <f t="shared" si="305"/>
        <v>#REF!</v>
      </c>
      <c r="R126" s="197" t="e">
        <f t="shared" si="305"/>
        <v>#REF!</v>
      </c>
      <c r="S126" s="197" t="e">
        <f t="shared" si="306"/>
        <v>#DIV/0!</v>
      </c>
      <c r="T126" s="197" t="e">
        <f t="shared" si="306"/>
        <v>#REF!</v>
      </c>
      <c r="U126" s="197" t="e">
        <f t="shared" si="306"/>
        <v>#REF!</v>
      </c>
      <c r="V126" s="197" t="e">
        <f t="shared" si="306"/>
        <v>#REF!</v>
      </c>
      <c r="W126" s="197" t="e">
        <f t="shared" si="306"/>
        <v>#REF!</v>
      </c>
      <c r="X126" s="197" t="e">
        <f t="shared" si="306"/>
        <v>#REF!</v>
      </c>
      <c r="Y126" s="197" t="e">
        <f t="shared" si="306"/>
        <v>#DIV/0!</v>
      </c>
      <c r="Z126" s="197" t="e">
        <f t="shared" si="306"/>
        <v>#REF!</v>
      </c>
      <c r="AA126" s="197" t="e">
        <f t="shared" si="306"/>
        <v>#REF!</v>
      </c>
      <c r="AB126" s="197" t="e">
        <f t="shared" si="306"/>
        <v>#REF!</v>
      </c>
      <c r="AC126" s="197" t="e">
        <f t="shared" si="307"/>
        <v>#REF!</v>
      </c>
      <c r="AD126" s="197" t="e">
        <f t="shared" si="307"/>
        <v>#REF!</v>
      </c>
      <c r="AE126" s="197" t="e">
        <f t="shared" si="307"/>
        <v>#REF!</v>
      </c>
      <c r="AF126" s="197" t="e">
        <f t="shared" si="307"/>
        <v>#REF!</v>
      </c>
      <c r="AG126" s="197" t="e">
        <f t="shared" si="307"/>
        <v>#REF!</v>
      </c>
      <c r="AH126" s="197" t="e">
        <f t="shared" si="307"/>
        <v>#REF!</v>
      </c>
      <c r="AI126" s="197" t="e">
        <f t="shared" si="307"/>
        <v>#REF!</v>
      </c>
      <c r="AJ126" s="197" t="e">
        <f t="shared" si="307"/>
        <v>#REF!</v>
      </c>
      <c r="AK126" s="197" t="e">
        <f t="shared" si="307"/>
        <v>#DIV/0!</v>
      </c>
      <c r="AL126" s="197" t="e">
        <f t="shared" si="307"/>
        <v>#REF!</v>
      </c>
      <c r="AM126" s="197" t="e">
        <f t="shared" si="308"/>
        <v>#REF!</v>
      </c>
      <c r="AN126" s="197" t="e">
        <f t="shared" si="308"/>
        <v>#REF!</v>
      </c>
      <c r="AO126" s="197" t="e">
        <f t="shared" si="308"/>
        <v>#REF!</v>
      </c>
      <c r="AP126" s="197" t="e">
        <f t="shared" si="308"/>
        <v>#REF!</v>
      </c>
      <c r="AQ126" s="197" t="e">
        <f t="shared" si="308"/>
        <v>#DIV/0!</v>
      </c>
      <c r="AR126" s="197" t="e">
        <f t="shared" si="308"/>
        <v>#REF!</v>
      </c>
      <c r="AS126" s="197" t="e">
        <f t="shared" si="308"/>
        <v>#REF!</v>
      </c>
      <c r="AT126" s="197" t="e">
        <f t="shared" si="308"/>
        <v>#REF!</v>
      </c>
      <c r="AU126" s="197" t="e">
        <f t="shared" si="308"/>
        <v>#REF!</v>
      </c>
      <c r="AV126" s="197" t="e">
        <f t="shared" si="308"/>
        <v>#REF!</v>
      </c>
      <c r="AW126" s="197" t="e">
        <f t="shared" si="309"/>
        <v>#DIV/0!</v>
      </c>
      <c r="AX126" s="197" t="e">
        <f t="shared" si="309"/>
        <v>#REF!</v>
      </c>
      <c r="AY126" s="197" t="e">
        <f t="shared" si="309"/>
        <v>#REF!</v>
      </c>
      <c r="AZ126" s="197" t="e">
        <f t="shared" si="309"/>
        <v>#REF!</v>
      </c>
      <c r="BA126" s="197" t="e">
        <f t="shared" si="309"/>
        <v>#REF!</v>
      </c>
      <c r="BB126" s="197" t="e">
        <f t="shared" si="309"/>
        <v>#REF!</v>
      </c>
      <c r="BC126" s="197" t="e">
        <f t="shared" si="309"/>
        <v>#DIV/0!</v>
      </c>
      <c r="BD126" s="197" t="e">
        <f t="shared" si="309"/>
        <v>#REF!</v>
      </c>
      <c r="BE126" s="197" t="e">
        <f t="shared" si="309"/>
        <v>#REF!</v>
      </c>
      <c r="BF126" s="197" t="e">
        <f t="shared" si="309"/>
        <v>#REF!</v>
      </c>
      <c r="BG126" s="197" t="e">
        <f t="shared" si="310"/>
        <v>#REF!</v>
      </c>
      <c r="BH126" s="197" t="e">
        <f t="shared" si="310"/>
        <v>#REF!</v>
      </c>
      <c r="BI126" s="197" t="e">
        <f t="shared" si="310"/>
        <v>#DIV/0!</v>
      </c>
      <c r="BJ126" s="197" t="e">
        <f t="shared" si="310"/>
        <v>#REF!</v>
      </c>
      <c r="BK126" s="197" t="e">
        <f t="shared" si="310"/>
        <v>#REF!</v>
      </c>
      <c r="BL126" s="197" t="e">
        <f t="shared" si="310"/>
        <v>#REF!</v>
      </c>
      <c r="BM126" s="197" t="e">
        <f t="shared" si="310"/>
        <v>#REF!</v>
      </c>
      <c r="BN126" s="197" t="e">
        <f t="shared" si="310"/>
        <v>#REF!</v>
      </c>
      <c r="BO126" s="197" t="e">
        <f t="shared" si="310"/>
        <v>#DIV/0!</v>
      </c>
      <c r="BP126" s="197" t="e">
        <f t="shared" si="310"/>
        <v>#REF!</v>
      </c>
      <c r="BQ126" s="197" t="e">
        <f t="shared" si="311"/>
        <v>#REF!</v>
      </c>
      <c r="BR126" s="197" t="e">
        <f t="shared" si="311"/>
        <v>#REF!</v>
      </c>
      <c r="BS126" s="197" t="e">
        <f t="shared" si="311"/>
        <v>#REF!</v>
      </c>
      <c r="BT126" s="197" t="e">
        <f t="shared" si="311"/>
        <v>#REF!</v>
      </c>
      <c r="BU126" s="197" t="e">
        <f t="shared" si="311"/>
        <v>#DIV/0!</v>
      </c>
      <c r="BV126" s="197" t="e">
        <f t="shared" si="311"/>
        <v>#REF!</v>
      </c>
      <c r="BW126" s="197" t="e">
        <f t="shared" si="311"/>
        <v>#REF!</v>
      </c>
    </row>
    <row r="127" spans="2:77">
      <c r="B127" s="6"/>
      <c r="C127" s="177">
        <v>0.04</v>
      </c>
      <c r="D127" s="233"/>
      <c r="E127" s="247" t="e">
        <f t="shared" si="303"/>
        <v>#REF!</v>
      </c>
      <c r="F127" s="262" t="e">
        <f t="shared" si="304"/>
        <v>#DIV/0!</v>
      </c>
      <c r="G127" s="262" t="e">
        <f t="shared" si="304"/>
        <v>#DIV/0!</v>
      </c>
      <c r="H127" s="262" t="e">
        <f t="shared" si="304"/>
        <v>#DIV/0!</v>
      </c>
      <c r="I127" s="247" t="e">
        <f t="shared" si="305"/>
        <v>#REF!</v>
      </c>
      <c r="J127" s="197" t="e">
        <f t="shared" si="305"/>
        <v>#REF!</v>
      </c>
      <c r="K127" s="197" t="e">
        <f t="shared" si="305"/>
        <v>#REF!</v>
      </c>
      <c r="L127" s="197" t="e">
        <f t="shared" si="305"/>
        <v>#REF!</v>
      </c>
      <c r="M127" s="197" t="e">
        <f t="shared" si="305"/>
        <v>#DIV/0!</v>
      </c>
      <c r="N127" s="197" t="e">
        <f t="shared" si="305"/>
        <v>#REF!</v>
      </c>
      <c r="O127" s="197" t="e">
        <f t="shared" si="305"/>
        <v>#REF!</v>
      </c>
      <c r="P127" s="197" t="e">
        <f t="shared" si="305"/>
        <v>#REF!</v>
      </c>
      <c r="Q127" s="197" t="e">
        <f t="shared" si="305"/>
        <v>#REF!</v>
      </c>
      <c r="R127" s="197" t="e">
        <f t="shared" si="305"/>
        <v>#REF!</v>
      </c>
      <c r="S127" s="197" t="e">
        <f t="shared" si="306"/>
        <v>#DIV/0!</v>
      </c>
      <c r="T127" s="197" t="e">
        <f t="shared" si="306"/>
        <v>#REF!</v>
      </c>
      <c r="U127" s="197" t="e">
        <f t="shared" si="306"/>
        <v>#REF!</v>
      </c>
      <c r="V127" s="197" t="e">
        <f t="shared" si="306"/>
        <v>#REF!</v>
      </c>
      <c r="W127" s="197" t="e">
        <f t="shared" si="306"/>
        <v>#REF!</v>
      </c>
      <c r="X127" s="197" t="e">
        <f t="shared" si="306"/>
        <v>#REF!</v>
      </c>
      <c r="Y127" s="197" t="e">
        <f t="shared" si="306"/>
        <v>#DIV/0!</v>
      </c>
      <c r="Z127" s="197" t="e">
        <f t="shared" si="306"/>
        <v>#REF!</v>
      </c>
      <c r="AA127" s="197" t="e">
        <f t="shared" si="306"/>
        <v>#REF!</v>
      </c>
      <c r="AB127" s="197" t="e">
        <f t="shared" si="306"/>
        <v>#REF!</v>
      </c>
      <c r="AC127" s="197" t="e">
        <f t="shared" si="307"/>
        <v>#REF!</v>
      </c>
      <c r="AD127" s="197" t="e">
        <f t="shared" si="307"/>
        <v>#REF!</v>
      </c>
      <c r="AE127" s="197" t="e">
        <f t="shared" si="307"/>
        <v>#REF!</v>
      </c>
      <c r="AF127" s="197" t="e">
        <f t="shared" si="307"/>
        <v>#REF!</v>
      </c>
      <c r="AG127" s="197" t="e">
        <f t="shared" si="307"/>
        <v>#REF!</v>
      </c>
      <c r="AH127" s="197" t="e">
        <f t="shared" si="307"/>
        <v>#REF!</v>
      </c>
      <c r="AI127" s="197" t="e">
        <f t="shared" si="307"/>
        <v>#REF!</v>
      </c>
      <c r="AJ127" s="197" t="e">
        <f t="shared" si="307"/>
        <v>#REF!</v>
      </c>
      <c r="AK127" s="197" t="e">
        <f t="shared" si="307"/>
        <v>#DIV/0!</v>
      </c>
      <c r="AL127" s="197" t="e">
        <f t="shared" si="307"/>
        <v>#REF!</v>
      </c>
      <c r="AM127" s="197" t="e">
        <f t="shared" si="308"/>
        <v>#REF!</v>
      </c>
      <c r="AN127" s="197" t="e">
        <f t="shared" si="308"/>
        <v>#REF!</v>
      </c>
      <c r="AO127" s="197" t="e">
        <f t="shared" si="308"/>
        <v>#REF!</v>
      </c>
      <c r="AP127" s="197" t="e">
        <f t="shared" si="308"/>
        <v>#REF!</v>
      </c>
      <c r="AQ127" s="197" t="e">
        <f t="shared" si="308"/>
        <v>#DIV/0!</v>
      </c>
      <c r="AR127" s="197" t="e">
        <f t="shared" si="308"/>
        <v>#REF!</v>
      </c>
      <c r="AS127" s="197" t="e">
        <f t="shared" si="308"/>
        <v>#REF!</v>
      </c>
      <c r="AT127" s="197" t="e">
        <f t="shared" si="308"/>
        <v>#REF!</v>
      </c>
      <c r="AU127" s="197" t="e">
        <f t="shared" si="308"/>
        <v>#REF!</v>
      </c>
      <c r="AV127" s="197" t="e">
        <f t="shared" si="308"/>
        <v>#REF!</v>
      </c>
      <c r="AW127" s="197" t="e">
        <f t="shared" si="309"/>
        <v>#DIV/0!</v>
      </c>
      <c r="AX127" s="197" t="e">
        <f t="shared" si="309"/>
        <v>#REF!</v>
      </c>
      <c r="AY127" s="197" t="e">
        <f t="shared" si="309"/>
        <v>#REF!</v>
      </c>
      <c r="AZ127" s="197" t="e">
        <f t="shared" si="309"/>
        <v>#REF!</v>
      </c>
      <c r="BA127" s="197" t="e">
        <f t="shared" si="309"/>
        <v>#REF!</v>
      </c>
      <c r="BB127" s="197" t="e">
        <f t="shared" si="309"/>
        <v>#REF!</v>
      </c>
      <c r="BC127" s="197" t="e">
        <f t="shared" si="309"/>
        <v>#DIV/0!</v>
      </c>
      <c r="BD127" s="197" t="e">
        <f t="shared" si="309"/>
        <v>#REF!</v>
      </c>
      <c r="BE127" s="197" t="e">
        <f t="shared" si="309"/>
        <v>#REF!</v>
      </c>
      <c r="BF127" s="197" t="e">
        <f t="shared" si="309"/>
        <v>#REF!</v>
      </c>
      <c r="BG127" s="197" t="e">
        <f t="shared" si="310"/>
        <v>#REF!</v>
      </c>
      <c r="BH127" s="197" t="e">
        <f t="shared" si="310"/>
        <v>#REF!</v>
      </c>
      <c r="BI127" s="197" t="e">
        <f t="shared" si="310"/>
        <v>#DIV/0!</v>
      </c>
      <c r="BJ127" s="197" t="e">
        <f t="shared" si="310"/>
        <v>#REF!</v>
      </c>
      <c r="BK127" s="197" t="e">
        <f t="shared" si="310"/>
        <v>#REF!</v>
      </c>
      <c r="BL127" s="197" t="e">
        <f t="shared" si="310"/>
        <v>#REF!</v>
      </c>
      <c r="BM127" s="197" t="e">
        <f t="shared" si="310"/>
        <v>#REF!</v>
      </c>
      <c r="BN127" s="197" t="e">
        <f t="shared" si="310"/>
        <v>#REF!</v>
      </c>
      <c r="BO127" s="197" t="e">
        <f t="shared" si="310"/>
        <v>#DIV/0!</v>
      </c>
      <c r="BP127" s="197" t="e">
        <f t="shared" si="310"/>
        <v>#REF!</v>
      </c>
      <c r="BQ127" s="197" t="e">
        <f t="shared" si="311"/>
        <v>#REF!</v>
      </c>
      <c r="BR127" s="197" t="e">
        <f t="shared" si="311"/>
        <v>#REF!</v>
      </c>
      <c r="BS127" s="197" t="e">
        <f t="shared" si="311"/>
        <v>#REF!</v>
      </c>
      <c r="BT127" s="197" t="e">
        <f t="shared" si="311"/>
        <v>#REF!</v>
      </c>
      <c r="BU127" s="197" t="e">
        <f t="shared" si="311"/>
        <v>#DIV/0!</v>
      </c>
      <c r="BV127" s="197" t="e">
        <f t="shared" si="311"/>
        <v>#REF!</v>
      </c>
      <c r="BW127" s="197" t="e">
        <f t="shared" si="311"/>
        <v>#REF!</v>
      </c>
    </row>
    <row r="128" spans="2:77">
      <c r="B128" s="6"/>
      <c r="C128" s="177">
        <v>0.05</v>
      </c>
      <c r="D128" s="233"/>
      <c r="E128" s="247" t="e">
        <f t="shared" si="303"/>
        <v>#REF!</v>
      </c>
      <c r="F128" s="262" t="e">
        <f t="shared" si="304"/>
        <v>#DIV/0!</v>
      </c>
      <c r="G128" s="262" t="e">
        <f t="shared" si="304"/>
        <v>#DIV/0!</v>
      </c>
      <c r="H128" s="262" t="e">
        <f t="shared" si="304"/>
        <v>#DIV/0!</v>
      </c>
      <c r="I128" s="247" t="e">
        <f t="shared" si="305"/>
        <v>#REF!</v>
      </c>
      <c r="J128" s="197" t="e">
        <f t="shared" si="305"/>
        <v>#REF!</v>
      </c>
      <c r="K128" s="197" t="e">
        <f t="shared" si="305"/>
        <v>#REF!</v>
      </c>
      <c r="L128" s="197" t="e">
        <f t="shared" si="305"/>
        <v>#REF!</v>
      </c>
      <c r="M128" s="197" t="e">
        <f t="shared" si="305"/>
        <v>#DIV/0!</v>
      </c>
      <c r="N128" s="197" t="e">
        <f t="shared" si="305"/>
        <v>#REF!</v>
      </c>
      <c r="O128" s="197" t="e">
        <f t="shared" si="305"/>
        <v>#REF!</v>
      </c>
      <c r="P128" s="197" t="e">
        <f t="shared" si="305"/>
        <v>#REF!</v>
      </c>
      <c r="Q128" s="197" t="e">
        <f t="shared" si="305"/>
        <v>#REF!</v>
      </c>
      <c r="R128" s="197" t="e">
        <f t="shared" si="305"/>
        <v>#REF!</v>
      </c>
      <c r="S128" s="197" t="e">
        <f t="shared" si="306"/>
        <v>#DIV/0!</v>
      </c>
      <c r="T128" s="197" t="e">
        <f t="shared" si="306"/>
        <v>#REF!</v>
      </c>
      <c r="U128" s="197" t="e">
        <f t="shared" si="306"/>
        <v>#REF!</v>
      </c>
      <c r="V128" s="197" t="e">
        <f t="shared" si="306"/>
        <v>#REF!</v>
      </c>
      <c r="W128" s="197" t="e">
        <f t="shared" si="306"/>
        <v>#REF!</v>
      </c>
      <c r="X128" s="197" t="e">
        <f t="shared" si="306"/>
        <v>#REF!</v>
      </c>
      <c r="Y128" s="197" t="e">
        <f t="shared" si="306"/>
        <v>#DIV/0!</v>
      </c>
      <c r="Z128" s="197" t="e">
        <f t="shared" si="306"/>
        <v>#REF!</v>
      </c>
      <c r="AA128" s="197" t="e">
        <f t="shared" si="306"/>
        <v>#REF!</v>
      </c>
      <c r="AB128" s="197" t="e">
        <f t="shared" si="306"/>
        <v>#REF!</v>
      </c>
      <c r="AC128" s="197" t="e">
        <f t="shared" si="307"/>
        <v>#REF!</v>
      </c>
      <c r="AD128" s="197" t="e">
        <f t="shared" si="307"/>
        <v>#REF!</v>
      </c>
      <c r="AE128" s="197" t="e">
        <f t="shared" si="307"/>
        <v>#REF!</v>
      </c>
      <c r="AF128" s="197" t="e">
        <f t="shared" si="307"/>
        <v>#REF!</v>
      </c>
      <c r="AG128" s="197" t="e">
        <f t="shared" si="307"/>
        <v>#REF!</v>
      </c>
      <c r="AH128" s="197" t="e">
        <f t="shared" si="307"/>
        <v>#REF!</v>
      </c>
      <c r="AI128" s="197" t="e">
        <f t="shared" si="307"/>
        <v>#REF!</v>
      </c>
      <c r="AJ128" s="197" t="e">
        <f t="shared" si="307"/>
        <v>#REF!</v>
      </c>
      <c r="AK128" s="197" t="e">
        <f t="shared" si="307"/>
        <v>#DIV/0!</v>
      </c>
      <c r="AL128" s="197" t="e">
        <f t="shared" si="307"/>
        <v>#REF!</v>
      </c>
      <c r="AM128" s="197" t="e">
        <f t="shared" si="308"/>
        <v>#REF!</v>
      </c>
      <c r="AN128" s="197" t="e">
        <f t="shared" si="308"/>
        <v>#REF!</v>
      </c>
      <c r="AO128" s="197" t="e">
        <f t="shared" si="308"/>
        <v>#REF!</v>
      </c>
      <c r="AP128" s="197" t="e">
        <f t="shared" si="308"/>
        <v>#REF!</v>
      </c>
      <c r="AQ128" s="197" t="e">
        <f t="shared" si="308"/>
        <v>#DIV/0!</v>
      </c>
      <c r="AR128" s="197" t="e">
        <f t="shared" si="308"/>
        <v>#REF!</v>
      </c>
      <c r="AS128" s="197" t="e">
        <f t="shared" si="308"/>
        <v>#REF!</v>
      </c>
      <c r="AT128" s="197" t="e">
        <f t="shared" si="308"/>
        <v>#REF!</v>
      </c>
      <c r="AU128" s="197" t="e">
        <f t="shared" si="308"/>
        <v>#REF!</v>
      </c>
      <c r="AV128" s="197" t="e">
        <f t="shared" si="308"/>
        <v>#REF!</v>
      </c>
      <c r="AW128" s="197" t="e">
        <f t="shared" si="309"/>
        <v>#DIV/0!</v>
      </c>
      <c r="AX128" s="197" t="e">
        <f t="shared" si="309"/>
        <v>#REF!</v>
      </c>
      <c r="AY128" s="197" t="e">
        <f t="shared" si="309"/>
        <v>#REF!</v>
      </c>
      <c r="AZ128" s="197" t="e">
        <f t="shared" si="309"/>
        <v>#REF!</v>
      </c>
      <c r="BA128" s="197" t="e">
        <f t="shared" si="309"/>
        <v>#REF!</v>
      </c>
      <c r="BB128" s="197" t="e">
        <f t="shared" si="309"/>
        <v>#REF!</v>
      </c>
      <c r="BC128" s="197" t="e">
        <f t="shared" si="309"/>
        <v>#DIV/0!</v>
      </c>
      <c r="BD128" s="197" t="e">
        <f t="shared" si="309"/>
        <v>#REF!</v>
      </c>
      <c r="BE128" s="197" t="e">
        <f t="shared" si="309"/>
        <v>#REF!</v>
      </c>
      <c r="BF128" s="197" t="e">
        <f t="shared" si="309"/>
        <v>#REF!</v>
      </c>
      <c r="BG128" s="197" t="e">
        <f t="shared" si="310"/>
        <v>#REF!</v>
      </c>
      <c r="BH128" s="197" t="e">
        <f t="shared" si="310"/>
        <v>#REF!</v>
      </c>
      <c r="BI128" s="197" t="e">
        <f t="shared" si="310"/>
        <v>#DIV/0!</v>
      </c>
      <c r="BJ128" s="197" t="e">
        <f t="shared" si="310"/>
        <v>#REF!</v>
      </c>
      <c r="BK128" s="197" t="e">
        <f t="shared" si="310"/>
        <v>#REF!</v>
      </c>
      <c r="BL128" s="197" t="e">
        <f t="shared" si="310"/>
        <v>#REF!</v>
      </c>
      <c r="BM128" s="197" t="e">
        <f t="shared" si="310"/>
        <v>#REF!</v>
      </c>
      <c r="BN128" s="197" t="e">
        <f t="shared" si="310"/>
        <v>#REF!</v>
      </c>
      <c r="BO128" s="197" t="e">
        <f t="shared" si="310"/>
        <v>#DIV/0!</v>
      </c>
      <c r="BP128" s="197" t="e">
        <f t="shared" si="310"/>
        <v>#REF!</v>
      </c>
      <c r="BQ128" s="197" t="e">
        <f t="shared" si="311"/>
        <v>#REF!</v>
      </c>
      <c r="BR128" s="197" t="e">
        <f t="shared" si="311"/>
        <v>#REF!</v>
      </c>
      <c r="BS128" s="197" t="e">
        <f t="shared" si="311"/>
        <v>#REF!</v>
      </c>
      <c r="BT128" s="197" t="e">
        <f t="shared" si="311"/>
        <v>#REF!</v>
      </c>
      <c r="BU128" s="197" t="e">
        <f t="shared" si="311"/>
        <v>#DIV/0!</v>
      </c>
      <c r="BV128" s="197" t="e">
        <f t="shared" si="311"/>
        <v>#REF!</v>
      </c>
      <c r="BW128" s="197" t="e">
        <f t="shared" si="311"/>
        <v>#REF!</v>
      </c>
    </row>
    <row r="129" spans="2:75">
      <c r="B129" s="6"/>
      <c r="C129" s="177">
        <v>0.06</v>
      </c>
      <c r="D129" s="233"/>
      <c r="E129" s="247" t="e">
        <f t="shared" si="303"/>
        <v>#REF!</v>
      </c>
      <c r="F129" s="262" t="e">
        <f t="shared" si="304"/>
        <v>#DIV/0!</v>
      </c>
      <c r="G129" s="262" t="e">
        <f t="shared" si="304"/>
        <v>#DIV/0!</v>
      </c>
      <c r="H129" s="262" t="e">
        <f t="shared" si="304"/>
        <v>#DIV/0!</v>
      </c>
      <c r="I129" s="247" t="e">
        <f t="shared" si="305"/>
        <v>#REF!</v>
      </c>
      <c r="J129" s="197" t="e">
        <f t="shared" si="305"/>
        <v>#REF!</v>
      </c>
      <c r="K129" s="197" t="e">
        <f t="shared" si="305"/>
        <v>#REF!</v>
      </c>
      <c r="L129" s="197" t="e">
        <f t="shared" si="305"/>
        <v>#REF!</v>
      </c>
      <c r="M129" s="197" t="e">
        <f t="shared" si="305"/>
        <v>#DIV/0!</v>
      </c>
      <c r="N129" s="197" t="e">
        <f t="shared" si="305"/>
        <v>#REF!</v>
      </c>
      <c r="O129" s="197" t="e">
        <f t="shared" si="305"/>
        <v>#REF!</v>
      </c>
      <c r="P129" s="197" t="e">
        <f t="shared" si="305"/>
        <v>#REF!</v>
      </c>
      <c r="Q129" s="197" t="e">
        <f t="shared" si="305"/>
        <v>#REF!</v>
      </c>
      <c r="R129" s="197" t="e">
        <f t="shared" si="305"/>
        <v>#REF!</v>
      </c>
      <c r="S129" s="197" t="e">
        <f t="shared" si="306"/>
        <v>#DIV/0!</v>
      </c>
      <c r="T129" s="197" t="e">
        <f t="shared" si="306"/>
        <v>#REF!</v>
      </c>
      <c r="U129" s="197" t="e">
        <f t="shared" si="306"/>
        <v>#REF!</v>
      </c>
      <c r="V129" s="197" t="e">
        <f t="shared" si="306"/>
        <v>#REF!</v>
      </c>
      <c r="W129" s="197" t="e">
        <f t="shared" si="306"/>
        <v>#REF!</v>
      </c>
      <c r="X129" s="197" t="e">
        <f t="shared" si="306"/>
        <v>#REF!</v>
      </c>
      <c r="Y129" s="197" t="e">
        <f t="shared" si="306"/>
        <v>#DIV/0!</v>
      </c>
      <c r="Z129" s="197" t="e">
        <f t="shared" si="306"/>
        <v>#REF!</v>
      </c>
      <c r="AA129" s="197" t="e">
        <f t="shared" si="306"/>
        <v>#REF!</v>
      </c>
      <c r="AB129" s="197" t="e">
        <f t="shared" si="306"/>
        <v>#REF!</v>
      </c>
      <c r="AC129" s="197" t="e">
        <f t="shared" si="307"/>
        <v>#REF!</v>
      </c>
      <c r="AD129" s="197" t="e">
        <f t="shared" si="307"/>
        <v>#REF!</v>
      </c>
      <c r="AE129" s="197" t="e">
        <f t="shared" si="307"/>
        <v>#REF!</v>
      </c>
      <c r="AF129" s="197" t="e">
        <f t="shared" si="307"/>
        <v>#REF!</v>
      </c>
      <c r="AG129" s="197" t="e">
        <f t="shared" si="307"/>
        <v>#REF!</v>
      </c>
      <c r="AH129" s="197" t="e">
        <f t="shared" si="307"/>
        <v>#REF!</v>
      </c>
      <c r="AI129" s="197" t="e">
        <f t="shared" si="307"/>
        <v>#REF!</v>
      </c>
      <c r="AJ129" s="197" t="e">
        <f t="shared" si="307"/>
        <v>#REF!</v>
      </c>
      <c r="AK129" s="197" t="e">
        <f t="shared" si="307"/>
        <v>#DIV/0!</v>
      </c>
      <c r="AL129" s="197" t="e">
        <f t="shared" si="307"/>
        <v>#REF!</v>
      </c>
      <c r="AM129" s="197" t="e">
        <f t="shared" si="308"/>
        <v>#REF!</v>
      </c>
      <c r="AN129" s="197" t="e">
        <f t="shared" si="308"/>
        <v>#REF!</v>
      </c>
      <c r="AO129" s="197" t="e">
        <f t="shared" si="308"/>
        <v>#REF!</v>
      </c>
      <c r="AP129" s="197" t="e">
        <f t="shared" si="308"/>
        <v>#REF!</v>
      </c>
      <c r="AQ129" s="197" t="e">
        <f t="shared" si="308"/>
        <v>#DIV/0!</v>
      </c>
      <c r="AR129" s="197" t="e">
        <f t="shared" si="308"/>
        <v>#REF!</v>
      </c>
      <c r="AS129" s="197" t="e">
        <f t="shared" si="308"/>
        <v>#REF!</v>
      </c>
      <c r="AT129" s="197" t="e">
        <f t="shared" si="308"/>
        <v>#REF!</v>
      </c>
      <c r="AU129" s="197" t="e">
        <f t="shared" si="308"/>
        <v>#REF!</v>
      </c>
      <c r="AV129" s="197" t="e">
        <f t="shared" si="308"/>
        <v>#REF!</v>
      </c>
      <c r="AW129" s="197" t="e">
        <f t="shared" si="309"/>
        <v>#DIV/0!</v>
      </c>
      <c r="AX129" s="197" t="e">
        <f t="shared" si="309"/>
        <v>#REF!</v>
      </c>
      <c r="AY129" s="197" t="e">
        <f t="shared" si="309"/>
        <v>#REF!</v>
      </c>
      <c r="AZ129" s="197" t="e">
        <f t="shared" si="309"/>
        <v>#REF!</v>
      </c>
      <c r="BA129" s="197" t="e">
        <f t="shared" si="309"/>
        <v>#REF!</v>
      </c>
      <c r="BB129" s="197" t="e">
        <f t="shared" si="309"/>
        <v>#REF!</v>
      </c>
      <c r="BC129" s="197" t="e">
        <f t="shared" si="309"/>
        <v>#DIV/0!</v>
      </c>
      <c r="BD129" s="197" t="e">
        <f t="shared" si="309"/>
        <v>#REF!</v>
      </c>
      <c r="BE129" s="197" t="e">
        <f t="shared" si="309"/>
        <v>#REF!</v>
      </c>
      <c r="BF129" s="197" t="e">
        <f t="shared" si="309"/>
        <v>#REF!</v>
      </c>
      <c r="BG129" s="197" t="e">
        <f t="shared" si="310"/>
        <v>#REF!</v>
      </c>
      <c r="BH129" s="197" t="e">
        <f t="shared" si="310"/>
        <v>#REF!</v>
      </c>
      <c r="BI129" s="197" t="e">
        <f t="shared" si="310"/>
        <v>#DIV/0!</v>
      </c>
      <c r="BJ129" s="197" t="e">
        <f t="shared" si="310"/>
        <v>#REF!</v>
      </c>
      <c r="BK129" s="197" t="e">
        <f t="shared" si="310"/>
        <v>#REF!</v>
      </c>
      <c r="BL129" s="197" t="e">
        <f t="shared" si="310"/>
        <v>#REF!</v>
      </c>
      <c r="BM129" s="197" t="e">
        <f t="shared" si="310"/>
        <v>#REF!</v>
      </c>
      <c r="BN129" s="197" t="e">
        <f t="shared" si="310"/>
        <v>#REF!</v>
      </c>
      <c r="BO129" s="197" t="e">
        <f t="shared" si="310"/>
        <v>#DIV/0!</v>
      </c>
      <c r="BP129" s="197" t="e">
        <f t="shared" si="310"/>
        <v>#REF!</v>
      </c>
      <c r="BQ129" s="197" t="e">
        <f t="shared" si="311"/>
        <v>#REF!</v>
      </c>
      <c r="BR129" s="197" t="e">
        <f t="shared" si="311"/>
        <v>#REF!</v>
      </c>
      <c r="BS129" s="197" t="e">
        <f t="shared" si="311"/>
        <v>#REF!</v>
      </c>
      <c r="BT129" s="197" t="e">
        <f t="shared" si="311"/>
        <v>#REF!</v>
      </c>
      <c r="BU129" s="197" t="e">
        <f t="shared" si="311"/>
        <v>#DIV/0!</v>
      </c>
      <c r="BV129" s="197" t="e">
        <f t="shared" si="311"/>
        <v>#REF!</v>
      </c>
      <c r="BW129" s="197" t="e">
        <f t="shared" si="311"/>
        <v>#REF!</v>
      </c>
    </row>
    <row r="130" spans="2:75">
      <c r="B130" s="6"/>
      <c r="C130" s="177">
        <v>7.0000000000000007E-2</v>
      </c>
      <c r="D130" s="233"/>
      <c r="E130" s="247" t="e">
        <f t="shared" si="303"/>
        <v>#REF!</v>
      </c>
      <c r="F130" s="262" t="e">
        <f t="shared" si="304"/>
        <v>#DIV/0!</v>
      </c>
      <c r="G130" s="262" t="e">
        <f t="shared" si="304"/>
        <v>#DIV/0!</v>
      </c>
      <c r="H130" s="262" t="e">
        <f t="shared" si="304"/>
        <v>#DIV/0!</v>
      </c>
      <c r="I130" s="247" t="e">
        <f t="shared" si="305"/>
        <v>#REF!</v>
      </c>
      <c r="J130" s="197" t="e">
        <f t="shared" si="305"/>
        <v>#REF!</v>
      </c>
      <c r="K130" s="197" t="e">
        <f t="shared" si="305"/>
        <v>#REF!</v>
      </c>
      <c r="L130" s="197" t="e">
        <f t="shared" si="305"/>
        <v>#REF!</v>
      </c>
      <c r="M130" s="197" t="e">
        <f t="shared" si="305"/>
        <v>#DIV/0!</v>
      </c>
      <c r="N130" s="197" t="e">
        <f t="shared" si="305"/>
        <v>#REF!</v>
      </c>
      <c r="O130" s="197" t="e">
        <f t="shared" si="305"/>
        <v>#REF!</v>
      </c>
      <c r="P130" s="197" t="e">
        <f t="shared" si="305"/>
        <v>#REF!</v>
      </c>
      <c r="Q130" s="197" t="e">
        <f t="shared" si="305"/>
        <v>#REF!</v>
      </c>
      <c r="R130" s="197" t="e">
        <f t="shared" si="305"/>
        <v>#REF!</v>
      </c>
      <c r="S130" s="197" t="e">
        <f t="shared" si="306"/>
        <v>#DIV/0!</v>
      </c>
      <c r="T130" s="197" t="e">
        <f t="shared" si="306"/>
        <v>#REF!</v>
      </c>
      <c r="U130" s="197" t="e">
        <f t="shared" si="306"/>
        <v>#REF!</v>
      </c>
      <c r="V130" s="197" t="e">
        <f t="shared" si="306"/>
        <v>#REF!</v>
      </c>
      <c r="W130" s="197" t="e">
        <f t="shared" si="306"/>
        <v>#REF!</v>
      </c>
      <c r="X130" s="197" t="e">
        <f t="shared" si="306"/>
        <v>#REF!</v>
      </c>
      <c r="Y130" s="197" t="e">
        <f t="shared" si="306"/>
        <v>#DIV/0!</v>
      </c>
      <c r="Z130" s="197" t="e">
        <f t="shared" si="306"/>
        <v>#REF!</v>
      </c>
      <c r="AA130" s="197" t="e">
        <f t="shared" si="306"/>
        <v>#REF!</v>
      </c>
      <c r="AB130" s="197" t="e">
        <f t="shared" si="306"/>
        <v>#REF!</v>
      </c>
      <c r="AC130" s="197" t="e">
        <f t="shared" si="307"/>
        <v>#REF!</v>
      </c>
      <c r="AD130" s="197" t="e">
        <f t="shared" si="307"/>
        <v>#REF!</v>
      </c>
      <c r="AE130" s="197" t="e">
        <f t="shared" si="307"/>
        <v>#REF!</v>
      </c>
      <c r="AF130" s="197" t="e">
        <f t="shared" si="307"/>
        <v>#REF!</v>
      </c>
      <c r="AG130" s="197" t="e">
        <f t="shared" si="307"/>
        <v>#REF!</v>
      </c>
      <c r="AH130" s="197" t="e">
        <f t="shared" si="307"/>
        <v>#REF!</v>
      </c>
      <c r="AI130" s="197" t="e">
        <f t="shared" si="307"/>
        <v>#REF!</v>
      </c>
      <c r="AJ130" s="197" t="e">
        <f t="shared" si="307"/>
        <v>#REF!</v>
      </c>
      <c r="AK130" s="197" t="e">
        <f t="shared" si="307"/>
        <v>#DIV/0!</v>
      </c>
      <c r="AL130" s="197" t="e">
        <f t="shared" si="307"/>
        <v>#REF!</v>
      </c>
      <c r="AM130" s="197" t="e">
        <f t="shared" si="308"/>
        <v>#REF!</v>
      </c>
      <c r="AN130" s="197" t="e">
        <f t="shared" si="308"/>
        <v>#REF!</v>
      </c>
      <c r="AO130" s="197" t="e">
        <f t="shared" si="308"/>
        <v>#REF!</v>
      </c>
      <c r="AP130" s="197" t="e">
        <f t="shared" si="308"/>
        <v>#REF!</v>
      </c>
      <c r="AQ130" s="197" t="e">
        <f t="shared" si="308"/>
        <v>#DIV/0!</v>
      </c>
      <c r="AR130" s="197" t="e">
        <f t="shared" si="308"/>
        <v>#REF!</v>
      </c>
      <c r="AS130" s="197" t="e">
        <f t="shared" si="308"/>
        <v>#REF!</v>
      </c>
      <c r="AT130" s="197" t="e">
        <f t="shared" si="308"/>
        <v>#REF!</v>
      </c>
      <c r="AU130" s="197" t="e">
        <f t="shared" si="308"/>
        <v>#REF!</v>
      </c>
      <c r="AV130" s="197" t="e">
        <f t="shared" si="308"/>
        <v>#REF!</v>
      </c>
      <c r="AW130" s="197" t="e">
        <f t="shared" si="309"/>
        <v>#DIV/0!</v>
      </c>
      <c r="AX130" s="197" t="e">
        <f t="shared" si="309"/>
        <v>#REF!</v>
      </c>
      <c r="AY130" s="197" t="e">
        <f t="shared" si="309"/>
        <v>#REF!</v>
      </c>
      <c r="AZ130" s="197" t="e">
        <f t="shared" si="309"/>
        <v>#REF!</v>
      </c>
      <c r="BA130" s="197" t="e">
        <f t="shared" si="309"/>
        <v>#REF!</v>
      </c>
      <c r="BB130" s="197" t="e">
        <f t="shared" si="309"/>
        <v>#REF!</v>
      </c>
      <c r="BC130" s="197" t="e">
        <f t="shared" si="309"/>
        <v>#DIV/0!</v>
      </c>
      <c r="BD130" s="197" t="e">
        <f t="shared" si="309"/>
        <v>#REF!</v>
      </c>
      <c r="BE130" s="197" t="e">
        <f t="shared" si="309"/>
        <v>#REF!</v>
      </c>
      <c r="BF130" s="197" t="e">
        <f t="shared" si="309"/>
        <v>#REF!</v>
      </c>
      <c r="BG130" s="197" t="e">
        <f t="shared" si="310"/>
        <v>#REF!</v>
      </c>
      <c r="BH130" s="197" t="e">
        <f t="shared" si="310"/>
        <v>#REF!</v>
      </c>
      <c r="BI130" s="197" t="e">
        <f t="shared" si="310"/>
        <v>#DIV/0!</v>
      </c>
      <c r="BJ130" s="197" t="e">
        <f t="shared" si="310"/>
        <v>#REF!</v>
      </c>
      <c r="BK130" s="197" t="e">
        <f t="shared" si="310"/>
        <v>#REF!</v>
      </c>
      <c r="BL130" s="197" t="e">
        <f t="shared" si="310"/>
        <v>#REF!</v>
      </c>
      <c r="BM130" s="197" t="e">
        <f t="shared" si="310"/>
        <v>#REF!</v>
      </c>
      <c r="BN130" s="197" t="e">
        <f t="shared" si="310"/>
        <v>#REF!</v>
      </c>
      <c r="BO130" s="197" t="e">
        <f t="shared" si="310"/>
        <v>#DIV/0!</v>
      </c>
      <c r="BP130" s="197" t="e">
        <f t="shared" si="310"/>
        <v>#REF!</v>
      </c>
      <c r="BQ130" s="197" t="e">
        <f t="shared" si="311"/>
        <v>#REF!</v>
      </c>
      <c r="BR130" s="197" t="e">
        <f t="shared" si="311"/>
        <v>#REF!</v>
      </c>
      <c r="BS130" s="197" t="e">
        <f t="shared" si="311"/>
        <v>#REF!</v>
      </c>
      <c r="BT130" s="197" t="e">
        <f t="shared" si="311"/>
        <v>#REF!</v>
      </c>
      <c r="BU130" s="197" t="e">
        <f t="shared" si="311"/>
        <v>#DIV/0!</v>
      </c>
      <c r="BV130" s="197" t="e">
        <f t="shared" si="311"/>
        <v>#REF!</v>
      </c>
      <c r="BW130" s="197" t="e">
        <f t="shared" si="311"/>
        <v>#REF!</v>
      </c>
    </row>
    <row r="131" spans="2:75">
      <c r="B131" s="6"/>
      <c r="C131" s="177">
        <v>0.08</v>
      </c>
      <c r="D131" s="233"/>
      <c r="E131" s="247" t="e">
        <f t="shared" si="303"/>
        <v>#REF!</v>
      </c>
      <c r="F131" s="262" t="e">
        <f t="shared" si="304"/>
        <v>#DIV/0!</v>
      </c>
      <c r="G131" s="262" t="e">
        <f t="shared" si="304"/>
        <v>#DIV/0!</v>
      </c>
      <c r="H131" s="262" t="e">
        <f t="shared" si="304"/>
        <v>#DIV/0!</v>
      </c>
      <c r="I131" s="247" t="e">
        <f t="shared" si="305"/>
        <v>#REF!</v>
      </c>
      <c r="J131" s="197" t="e">
        <f t="shared" si="305"/>
        <v>#REF!</v>
      </c>
      <c r="K131" s="197" t="e">
        <f t="shared" si="305"/>
        <v>#REF!</v>
      </c>
      <c r="L131" s="197" t="e">
        <f t="shared" si="305"/>
        <v>#REF!</v>
      </c>
      <c r="M131" s="197" t="e">
        <f t="shared" si="305"/>
        <v>#DIV/0!</v>
      </c>
      <c r="N131" s="197" t="e">
        <f t="shared" si="305"/>
        <v>#REF!</v>
      </c>
      <c r="O131" s="197" t="e">
        <f t="shared" si="305"/>
        <v>#REF!</v>
      </c>
      <c r="P131" s="197" t="e">
        <f t="shared" si="305"/>
        <v>#REF!</v>
      </c>
      <c r="Q131" s="197" t="e">
        <f t="shared" si="305"/>
        <v>#REF!</v>
      </c>
      <c r="R131" s="197" t="e">
        <f t="shared" si="305"/>
        <v>#REF!</v>
      </c>
      <c r="S131" s="197" t="e">
        <f t="shared" si="306"/>
        <v>#DIV/0!</v>
      </c>
      <c r="T131" s="197" t="e">
        <f t="shared" si="306"/>
        <v>#REF!</v>
      </c>
      <c r="U131" s="197" t="e">
        <f t="shared" si="306"/>
        <v>#REF!</v>
      </c>
      <c r="V131" s="197" t="e">
        <f t="shared" si="306"/>
        <v>#REF!</v>
      </c>
      <c r="W131" s="197" t="e">
        <f t="shared" si="306"/>
        <v>#REF!</v>
      </c>
      <c r="X131" s="197" t="e">
        <f t="shared" si="306"/>
        <v>#REF!</v>
      </c>
      <c r="Y131" s="197" t="e">
        <f t="shared" si="306"/>
        <v>#DIV/0!</v>
      </c>
      <c r="Z131" s="197" t="e">
        <f t="shared" si="306"/>
        <v>#REF!</v>
      </c>
      <c r="AA131" s="197" t="e">
        <f t="shared" si="306"/>
        <v>#REF!</v>
      </c>
      <c r="AB131" s="197" t="e">
        <f t="shared" si="306"/>
        <v>#REF!</v>
      </c>
      <c r="AC131" s="197" t="e">
        <f t="shared" si="307"/>
        <v>#REF!</v>
      </c>
      <c r="AD131" s="197" t="e">
        <f t="shared" si="307"/>
        <v>#REF!</v>
      </c>
      <c r="AE131" s="197" t="e">
        <f t="shared" si="307"/>
        <v>#REF!</v>
      </c>
      <c r="AF131" s="197" t="e">
        <f t="shared" si="307"/>
        <v>#REF!</v>
      </c>
      <c r="AG131" s="197" t="e">
        <f t="shared" si="307"/>
        <v>#REF!</v>
      </c>
      <c r="AH131" s="197" t="e">
        <f t="shared" si="307"/>
        <v>#REF!</v>
      </c>
      <c r="AI131" s="197" t="e">
        <f t="shared" si="307"/>
        <v>#REF!</v>
      </c>
      <c r="AJ131" s="197" t="e">
        <f t="shared" si="307"/>
        <v>#REF!</v>
      </c>
      <c r="AK131" s="197" t="e">
        <f t="shared" si="307"/>
        <v>#DIV/0!</v>
      </c>
      <c r="AL131" s="197" t="e">
        <f t="shared" si="307"/>
        <v>#REF!</v>
      </c>
      <c r="AM131" s="197" t="e">
        <f t="shared" si="308"/>
        <v>#REF!</v>
      </c>
      <c r="AN131" s="197" t="e">
        <f t="shared" si="308"/>
        <v>#REF!</v>
      </c>
      <c r="AO131" s="197" t="e">
        <f t="shared" si="308"/>
        <v>#REF!</v>
      </c>
      <c r="AP131" s="197" t="e">
        <f t="shared" si="308"/>
        <v>#REF!</v>
      </c>
      <c r="AQ131" s="197" t="e">
        <f t="shared" si="308"/>
        <v>#DIV/0!</v>
      </c>
      <c r="AR131" s="197" t="e">
        <f t="shared" si="308"/>
        <v>#REF!</v>
      </c>
      <c r="AS131" s="197" t="e">
        <f t="shared" si="308"/>
        <v>#REF!</v>
      </c>
      <c r="AT131" s="197" t="e">
        <f t="shared" si="308"/>
        <v>#REF!</v>
      </c>
      <c r="AU131" s="197" t="e">
        <f t="shared" si="308"/>
        <v>#REF!</v>
      </c>
      <c r="AV131" s="197" t="e">
        <f t="shared" si="308"/>
        <v>#REF!</v>
      </c>
      <c r="AW131" s="197" t="e">
        <f t="shared" si="309"/>
        <v>#DIV/0!</v>
      </c>
      <c r="AX131" s="197" t="e">
        <f t="shared" si="309"/>
        <v>#REF!</v>
      </c>
      <c r="AY131" s="197" t="e">
        <f t="shared" si="309"/>
        <v>#REF!</v>
      </c>
      <c r="AZ131" s="197" t="e">
        <f t="shared" si="309"/>
        <v>#REF!</v>
      </c>
      <c r="BA131" s="197" t="e">
        <f t="shared" si="309"/>
        <v>#REF!</v>
      </c>
      <c r="BB131" s="197" t="e">
        <f t="shared" si="309"/>
        <v>#REF!</v>
      </c>
      <c r="BC131" s="197" t="e">
        <f t="shared" si="309"/>
        <v>#DIV/0!</v>
      </c>
      <c r="BD131" s="197" t="e">
        <f t="shared" si="309"/>
        <v>#REF!</v>
      </c>
      <c r="BE131" s="197" t="e">
        <f t="shared" si="309"/>
        <v>#REF!</v>
      </c>
      <c r="BF131" s="197" t="e">
        <f t="shared" si="309"/>
        <v>#REF!</v>
      </c>
      <c r="BG131" s="197" t="e">
        <f t="shared" si="310"/>
        <v>#REF!</v>
      </c>
      <c r="BH131" s="197" t="e">
        <f t="shared" si="310"/>
        <v>#REF!</v>
      </c>
      <c r="BI131" s="197" t="e">
        <f t="shared" si="310"/>
        <v>#DIV/0!</v>
      </c>
      <c r="BJ131" s="197" t="e">
        <f t="shared" si="310"/>
        <v>#REF!</v>
      </c>
      <c r="BK131" s="197" t="e">
        <f t="shared" si="310"/>
        <v>#REF!</v>
      </c>
      <c r="BL131" s="197" t="e">
        <f t="shared" si="310"/>
        <v>#REF!</v>
      </c>
      <c r="BM131" s="197" t="e">
        <f t="shared" si="310"/>
        <v>#REF!</v>
      </c>
      <c r="BN131" s="197" t="e">
        <f t="shared" si="310"/>
        <v>#REF!</v>
      </c>
      <c r="BO131" s="197" t="e">
        <f t="shared" si="310"/>
        <v>#DIV/0!</v>
      </c>
      <c r="BP131" s="197" t="e">
        <f t="shared" si="310"/>
        <v>#REF!</v>
      </c>
      <c r="BQ131" s="197" t="e">
        <f t="shared" si="311"/>
        <v>#REF!</v>
      </c>
      <c r="BR131" s="197" t="e">
        <f t="shared" si="311"/>
        <v>#REF!</v>
      </c>
      <c r="BS131" s="197" t="e">
        <f t="shared" si="311"/>
        <v>#REF!</v>
      </c>
      <c r="BT131" s="197" t="e">
        <f t="shared" si="311"/>
        <v>#REF!</v>
      </c>
      <c r="BU131" s="197" t="e">
        <f t="shared" si="311"/>
        <v>#DIV/0!</v>
      </c>
      <c r="BV131" s="197" t="e">
        <f t="shared" si="311"/>
        <v>#REF!</v>
      </c>
      <c r="BW131" s="197" t="e">
        <f t="shared" si="311"/>
        <v>#REF!</v>
      </c>
    </row>
    <row r="132" spans="2:75">
      <c r="B132" s="6"/>
      <c r="C132" s="177">
        <v>0.09</v>
      </c>
      <c r="D132" s="233"/>
      <c r="E132" s="247" t="e">
        <f t="shared" si="303"/>
        <v>#REF!</v>
      </c>
      <c r="F132" s="262" t="e">
        <f t="shared" si="304"/>
        <v>#DIV/0!</v>
      </c>
      <c r="G132" s="262" t="e">
        <f t="shared" si="304"/>
        <v>#DIV/0!</v>
      </c>
      <c r="H132" s="262" t="e">
        <f t="shared" si="304"/>
        <v>#DIV/0!</v>
      </c>
      <c r="I132" s="247" t="e">
        <f t="shared" si="305"/>
        <v>#REF!</v>
      </c>
      <c r="J132" s="197" t="e">
        <f t="shared" si="305"/>
        <v>#REF!</v>
      </c>
      <c r="K132" s="197" t="e">
        <f t="shared" si="305"/>
        <v>#REF!</v>
      </c>
      <c r="L132" s="197" t="e">
        <f t="shared" si="305"/>
        <v>#REF!</v>
      </c>
      <c r="M132" s="197" t="e">
        <f t="shared" si="305"/>
        <v>#DIV/0!</v>
      </c>
      <c r="N132" s="197" t="e">
        <f t="shared" si="305"/>
        <v>#REF!</v>
      </c>
      <c r="O132" s="197" t="e">
        <f t="shared" si="305"/>
        <v>#REF!</v>
      </c>
      <c r="P132" s="197" t="e">
        <f t="shared" si="305"/>
        <v>#REF!</v>
      </c>
      <c r="Q132" s="197" t="e">
        <f t="shared" si="305"/>
        <v>#REF!</v>
      </c>
      <c r="R132" s="197" t="e">
        <f t="shared" si="305"/>
        <v>#REF!</v>
      </c>
      <c r="S132" s="197" t="e">
        <f t="shared" si="306"/>
        <v>#DIV/0!</v>
      </c>
      <c r="T132" s="197" t="e">
        <f t="shared" si="306"/>
        <v>#REF!</v>
      </c>
      <c r="U132" s="197" t="e">
        <f t="shared" si="306"/>
        <v>#REF!</v>
      </c>
      <c r="V132" s="197" t="e">
        <f t="shared" si="306"/>
        <v>#REF!</v>
      </c>
      <c r="W132" s="197" t="e">
        <f t="shared" si="306"/>
        <v>#REF!</v>
      </c>
      <c r="X132" s="197" t="e">
        <f t="shared" si="306"/>
        <v>#REF!</v>
      </c>
      <c r="Y132" s="197" t="e">
        <f t="shared" si="306"/>
        <v>#DIV/0!</v>
      </c>
      <c r="Z132" s="197" t="e">
        <f t="shared" si="306"/>
        <v>#REF!</v>
      </c>
      <c r="AA132" s="197" t="e">
        <f t="shared" si="306"/>
        <v>#REF!</v>
      </c>
      <c r="AB132" s="197" t="e">
        <f t="shared" si="306"/>
        <v>#REF!</v>
      </c>
      <c r="AC132" s="197" t="e">
        <f t="shared" si="307"/>
        <v>#REF!</v>
      </c>
      <c r="AD132" s="197" t="e">
        <f t="shared" si="307"/>
        <v>#REF!</v>
      </c>
      <c r="AE132" s="197" t="e">
        <f t="shared" si="307"/>
        <v>#REF!</v>
      </c>
      <c r="AF132" s="197" t="e">
        <f t="shared" si="307"/>
        <v>#REF!</v>
      </c>
      <c r="AG132" s="197" t="e">
        <f t="shared" si="307"/>
        <v>#REF!</v>
      </c>
      <c r="AH132" s="197" t="e">
        <f t="shared" si="307"/>
        <v>#REF!</v>
      </c>
      <c r="AI132" s="197" t="e">
        <f t="shared" si="307"/>
        <v>#REF!</v>
      </c>
      <c r="AJ132" s="197" t="e">
        <f t="shared" si="307"/>
        <v>#REF!</v>
      </c>
      <c r="AK132" s="197" t="e">
        <f t="shared" si="307"/>
        <v>#DIV/0!</v>
      </c>
      <c r="AL132" s="197" t="e">
        <f t="shared" si="307"/>
        <v>#REF!</v>
      </c>
      <c r="AM132" s="197" t="e">
        <f t="shared" si="308"/>
        <v>#REF!</v>
      </c>
      <c r="AN132" s="197" t="e">
        <f t="shared" si="308"/>
        <v>#REF!</v>
      </c>
      <c r="AO132" s="197" t="e">
        <f t="shared" si="308"/>
        <v>#REF!</v>
      </c>
      <c r="AP132" s="197" t="e">
        <f t="shared" si="308"/>
        <v>#REF!</v>
      </c>
      <c r="AQ132" s="197" t="e">
        <f t="shared" si="308"/>
        <v>#DIV/0!</v>
      </c>
      <c r="AR132" s="197" t="e">
        <f t="shared" si="308"/>
        <v>#REF!</v>
      </c>
      <c r="AS132" s="197" t="e">
        <f t="shared" si="308"/>
        <v>#REF!</v>
      </c>
      <c r="AT132" s="197" t="e">
        <f t="shared" si="308"/>
        <v>#REF!</v>
      </c>
      <c r="AU132" s="197" t="e">
        <f t="shared" si="308"/>
        <v>#REF!</v>
      </c>
      <c r="AV132" s="197" t="e">
        <f t="shared" si="308"/>
        <v>#REF!</v>
      </c>
      <c r="AW132" s="197" t="e">
        <f t="shared" si="309"/>
        <v>#DIV/0!</v>
      </c>
      <c r="AX132" s="197" t="e">
        <f t="shared" si="309"/>
        <v>#REF!</v>
      </c>
      <c r="AY132" s="197" t="e">
        <f t="shared" si="309"/>
        <v>#REF!</v>
      </c>
      <c r="AZ132" s="197" t="e">
        <f t="shared" si="309"/>
        <v>#REF!</v>
      </c>
      <c r="BA132" s="197" t="e">
        <f t="shared" si="309"/>
        <v>#REF!</v>
      </c>
      <c r="BB132" s="197" t="e">
        <f t="shared" si="309"/>
        <v>#REF!</v>
      </c>
      <c r="BC132" s="197" t="e">
        <f t="shared" si="309"/>
        <v>#DIV/0!</v>
      </c>
      <c r="BD132" s="197" t="e">
        <f t="shared" si="309"/>
        <v>#REF!</v>
      </c>
      <c r="BE132" s="197" t="e">
        <f t="shared" si="309"/>
        <v>#REF!</v>
      </c>
      <c r="BF132" s="197" t="e">
        <f t="shared" si="309"/>
        <v>#REF!</v>
      </c>
      <c r="BG132" s="197" t="e">
        <f t="shared" si="310"/>
        <v>#REF!</v>
      </c>
      <c r="BH132" s="197" t="e">
        <f t="shared" si="310"/>
        <v>#REF!</v>
      </c>
      <c r="BI132" s="197" t="e">
        <f t="shared" si="310"/>
        <v>#DIV/0!</v>
      </c>
      <c r="BJ132" s="197" t="e">
        <f t="shared" si="310"/>
        <v>#REF!</v>
      </c>
      <c r="BK132" s="197" t="e">
        <f t="shared" si="310"/>
        <v>#REF!</v>
      </c>
      <c r="BL132" s="197" t="e">
        <f t="shared" si="310"/>
        <v>#REF!</v>
      </c>
      <c r="BM132" s="197" t="e">
        <f t="shared" si="310"/>
        <v>#REF!</v>
      </c>
      <c r="BN132" s="197" t="e">
        <f t="shared" si="310"/>
        <v>#REF!</v>
      </c>
      <c r="BO132" s="197" t="e">
        <f t="shared" si="310"/>
        <v>#DIV/0!</v>
      </c>
      <c r="BP132" s="197" t="e">
        <f t="shared" si="310"/>
        <v>#REF!</v>
      </c>
      <c r="BQ132" s="197" t="e">
        <f t="shared" si="311"/>
        <v>#REF!</v>
      </c>
      <c r="BR132" s="197" t="e">
        <f t="shared" si="311"/>
        <v>#REF!</v>
      </c>
      <c r="BS132" s="197" t="e">
        <f t="shared" si="311"/>
        <v>#REF!</v>
      </c>
      <c r="BT132" s="197" t="e">
        <f t="shared" si="311"/>
        <v>#REF!</v>
      </c>
      <c r="BU132" s="197" t="e">
        <f t="shared" si="311"/>
        <v>#DIV/0!</v>
      </c>
      <c r="BV132" s="197" t="e">
        <f t="shared" si="311"/>
        <v>#REF!</v>
      </c>
      <c r="BW132" s="197" t="e">
        <f t="shared" si="311"/>
        <v>#REF!</v>
      </c>
    </row>
    <row r="133" spans="2:75">
      <c r="B133" s="6"/>
      <c r="C133" s="177">
        <v>0.1</v>
      </c>
      <c r="D133" s="233"/>
      <c r="E133" s="247" t="e">
        <f t="shared" si="303"/>
        <v>#REF!</v>
      </c>
      <c r="F133" s="262" t="e">
        <f t="shared" si="304"/>
        <v>#DIV/0!</v>
      </c>
      <c r="G133" s="262" t="e">
        <f t="shared" si="304"/>
        <v>#DIV/0!</v>
      </c>
      <c r="H133" s="262" t="e">
        <f t="shared" si="304"/>
        <v>#DIV/0!</v>
      </c>
      <c r="I133" s="247" t="e">
        <f t="shared" ref="I133:R142" si="312">((($C$121/100)-($C133*I$110))/I$111)*I$101</f>
        <v>#REF!</v>
      </c>
      <c r="J133" s="197" t="e">
        <f t="shared" si="312"/>
        <v>#REF!</v>
      </c>
      <c r="K133" s="197" t="e">
        <f t="shared" si="312"/>
        <v>#REF!</v>
      </c>
      <c r="L133" s="197" t="e">
        <f t="shared" si="312"/>
        <v>#REF!</v>
      </c>
      <c r="M133" s="197" t="e">
        <f t="shared" si="312"/>
        <v>#DIV/0!</v>
      </c>
      <c r="N133" s="197" t="e">
        <f t="shared" si="312"/>
        <v>#REF!</v>
      </c>
      <c r="O133" s="197" t="e">
        <f t="shared" si="312"/>
        <v>#REF!</v>
      </c>
      <c r="P133" s="197" t="e">
        <f t="shared" si="312"/>
        <v>#REF!</v>
      </c>
      <c r="Q133" s="197" t="e">
        <f t="shared" si="312"/>
        <v>#REF!</v>
      </c>
      <c r="R133" s="197" t="e">
        <f t="shared" si="312"/>
        <v>#REF!</v>
      </c>
      <c r="S133" s="197" t="e">
        <f t="shared" ref="S133:AB142" si="313">((($C$121/100)-($C133*S$110))/S$111)*S$101</f>
        <v>#DIV/0!</v>
      </c>
      <c r="T133" s="197" t="e">
        <f t="shared" si="313"/>
        <v>#REF!</v>
      </c>
      <c r="U133" s="197" t="e">
        <f t="shared" si="313"/>
        <v>#REF!</v>
      </c>
      <c r="V133" s="197" t="e">
        <f t="shared" si="313"/>
        <v>#REF!</v>
      </c>
      <c r="W133" s="197" t="e">
        <f t="shared" si="313"/>
        <v>#REF!</v>
      </c>
      <c r="X133" s="197" t="e">
        <f t="shared" si="313"/>
        <v>#REF!</v>
      </c>
      <c r="Y133" s="197" t="e">
        <f t="shared" si="313"/>
        <v>#DIV/0!</v>
      </c>
      <c r="Z133" s="197" t="e">
        <f t="shared" si="313"/>
        <v>#REF!</v>
      </c>
      <c r="AA133" s="197" t="e">
        <f t="shared" si="313"/>
        <v>#REF!</v>
      </c>
      <c r="AB133" s="197" t="e">
        <f t="shared" si="313"/>
        <v>#REF!</v>
      </c>
      <c r="AC133" s="197" t="e">
        <f t="shared" ref="AC133:AL142" si="314">((($C$121/100)-($C133*AC$110))/AC$111)*AC$101</f>
        <v>#REF!</v>
      </c>
      <c r="AD133" s="197" t="e">
        <f t="shared" si="314"/>
        <v>#REF!</v>
      </c>
      <c r="AE133" s="197" t="e">
        <f t="shared" si="314"/>
        <v>#REF!</v>
      </c>
      <c r="AF133" s="197" t="e">
        <f t="shared" si="314"/>
        <v>#REF!</v>
      </c>
      <c r="AG133" s="197" t="e">
        <f t="shared" si="314"/>
        <v>#REF!</v>
      </c>
      <c r="AH133" s="197" t="e">
        <f t="shared" si="314"/>
        <v>#REF!</v>
      </c>
      <c r="AI133" s="197" t="e">
        <f t="shared" si="314"/>
        <v>#REF!</v>
      </c>
      <c r="AJ133" s="197" t="e">
        <f t="shared" si="314"/>
        <v>#REF!</v>
      </c>
      <c r="AK133" s="197" t="e">
        <f t="shared" si="314"/>
        <v>#DIV/0!</v>
      </c>
      <c r="AL133" s="197" t="e">
        <f t="shared" si="314"/>
        <v>#REF!</v>
      </c>
      <c r="AM133" s="197" t="e">
        <f t="shared" ref="AM133:AV142" si="315">((($C$121/100)-($C133*AM$110))/AM$111)*AM$101</f>
        <v>#REF!</v>
      </c>
      <c r="AN133" s="197" t="e">
        <f t="shared" si="315"/>
        <v>#REF!</v>
      </c>
      <c r="AO133" s="197" t="e">
        <f t="shared" si="315"/>
        <v>#REF!</v>
      </c>
      <c r="AP133" s="197" t="e">
        <f t="shared" si="315"/>
        <v>#REF!</v>
      </c>
      <c r="AQ133" s="197" t="e">
        <f t="shared" si="315"/>
        <v>#DIV/0!</v>
      </c>
      <c r="AR133" s="197" t="e">
        <f t="shared" si="315"/>
        <v>#REF!</v>
      </c>
      <c r="AS133" s="197" t="e">
        <f t="shared" si="315"/>
        <v>#REF!</v>
      </c>
      <c r="AT133" s="197" t="e">
        <f t="shared" si="315"/>
        <v>#REF!</v>
      </c>
      <c r="AU133" s="197" t="e">
        <f t="shared" si="315"/>
        <v>#REF!</v>
      </c>
      <c r="AV133" s="197" t="e">
        <f t="shared" si="315"/>
        <v>#REF!</v>
      </c>
      <c r="AW133" s="197" t="e">
        <f t="shared" ref="AW133:BF142" si="316">((($C$121/100)-($C133*AW$110))/AW$111)*AW$101</f>
        <v>#DIV/0!</v>
      </c>
      <c r="AX133" s="197" t="e">
        <f t="shared" si="316"/>
        <v>#REF!</v>
      </c>
      <c r="AY133" s="197" t="e">
        <f t="shared" si="316"/>
        <v>#REF!</v>
      </c>
      <c r="AZ133" s="197" t="e">
        <f t="shared" si="316"/>
        <v>#REF!</v>
      </c>
      <c r="BA133" s="197" t="e">
        <f t="shared" si="316"/>
        <v>#REF!</v>
      </c>
      <c r="BB133" s="197" t="e">
        <f t="shared" si="316"/>
        <v>#REF!</v>
      </c>
      <c r="BC133" s="197" t="e">
        <f t="shared" si="316"/>
        <v>#DIV/0!</v>
      </c>
      <c r="BD133" s="197" t="e">
        <f t="shared" si="316"/>
        <v>#REF!</v>
      </c>
      <c r="BE133" s="197" t="e">
        <f t="shared" si="316"/>
        <v>#REF!</v>
      </c>
      <c r="BF133" s="197" t="e">
        <f t="shared" si="316"/>
        <v>#REF!</v>
      </c>
      <c r="BG133" s="197" t="e">
        <f t="shared" ref="BG133:BP142" si="317">((($C$121/100)-($C133*BG$110))/BG$111)*BG$101</f>
        <v>#REF!</v>
      </c>
      <c r="BH133" s="197" t="e">
        <f t="shared" si="317"/>
        <v>#REF!</v>
      </c>
      <c r="BI133" s="197" t="e">
        <f t="shared" si="317"/>
        <v>#DIV/0!</v>
      </c>
      <c r="BJ133" s="197" t="e">
        <f t="shared" si="317"/>
        <v>#REF!</v>
      </c>
      <c r="BK133" s="197" t="e">
        <f t="shared" si="317"/>
        <v>#REF!</v>
      </c>
      <c r="BL133" s="197" t="e">
        <f t="shared" si="317"/>
        <v>#REF!</v>
      </c>
      <c r="BM133" s="197" t="e">
        <f t="shared" si="317"/>
        <v>#REF!</v>
      </c>
      <c r="BN133" s="197" t="e">
        <f t="shared" si="317"/>
        <v>#REF!</v>
      </c>
      <c r="BO133" s="197" t="e">
        <f t="shared" si="317"/>
        <v>#DIV/0!</v>
      </c>
      <c r="BP133" s="197" t="e">
        <f t="shared" si="317"/>
        <v>#REF!</v>
      </c>
      <c r="BQ133" s="197" t="e">
        <f t="shared" ref="BQ133:BW142" si="318">((($C$121/100)-($C133*BQ$110))/BQ$111)*BQ$101</f>
        <v>#REF!</v>
      </c>
      <c r="BR133" s="197" t="e">
        <f t="shared" si="318"/>
        <v>#REF!</v>
      </c>
      <c r="BS133" s="197" t="e">
        <f t="shared" si="318"/>
        <v>#REF!</v>
      </c>
      <c r="BT133" s="197" t="e">
        <f t="shared" si="318"/>
        <v>#REF!</v>
      </c>
      <c r="BU133" s="197" t="e">
        <f t="shared" si="318"/>
        <v>#DIV/0!</v>
      </c>
      <c r="BV133" s="197" t="e">
        <f t="shared" si="318"/>
        <v>#REF!</v>
      </c>
      <c r="BW133" s="197" t="e">
        <f t="shared" si="318"/>
        <v>#REF!</v>
      </c>
    </row>
    <row r="134" spans="2:75">
      <c r="B134" s="6"/>
      <c r="C134" s="177">
        <v>0.11</v>
      </c>
      <c r="D134" s="233"/>
      <c r="E134" s="247" t="e">
        <f t="shared" si="303"/>
        <v>#REF!</v>
      </c>
      <c r="F134" s="262" t="e">
        <f t="shared" si="304"/>
        <v>#DIV/0!</v>
      </c>
      <c r="G134" s="262" t="e">
        <f t="shared" si="304"/>
        <v>#DIV/0!</v>
      </c>
      <c r="H134" s="262" t="e">
        <f t="shared" si="304"/>
        <v>#DIV/0!</v>
      </c>
      <c r="I134" s="247" t="e">
        <f t="shared" si="312"/>
        <v>#REF!</v>
      </c>
      <c r="J134" s="197" t="e">
        <f t="shared" si="312"/>
        <v>#REF!</v>
      </c>
      <c r="K134" s="197" t="e">
        <f t="shared" si="312"/>
        <v>#REF!</v>
      </c>
      <c r="L134" s="197" t="e">
        <f t="shared" si="312"/>
        <v>#REF!</v>
      </c>
      <c r="M134" s="197" t="e">
        <f t="shared" si="312"/>
        <v>#DIV/0!</v>
      </c>
      <c r="N134" s="197" t="e">
        <f t="shared" si="312"/>
        <v>#REF!</v>
      </c>
      <c r="O134" s="197" t="e">
        <f t="shared" si="312"/>
        <v>#REF!</v>
      </c>
      <c r="P134" s="197" t="e">
        <f t="shared" si="312"/>
        <v>#REF!</v>
      </c>
      <c r="Q134" s="197" t="e">
        <f t="shared" si="312"/>
        <v>#REF!</v>
      </c>
      <c r="R134" s="197" t="e">
        <f t="shared" si="312"/>
        <v>#REF!</v>
      </c>
      <c r="S134" s="197" t="e">
        <f t="shared" si="313"/>
        <v>#DIV/0!</v>
      </c>
      <c r="T134" s="197" t="e">
        <f t="shared" si="313"/>
        <v>#REF!</v>
      </c>
      <c r="U134" s="197" t="e">
        <f t="shared" si="313"/>
        <v>#REF!</v>
      </c>
      <c r="V134" s="197" t="e">
        <f t="shared" si="313"/>
        <v>#REF!</v>
      </c>
      <c r="W134" s="197" t="e">
        <f t="shared" si="313"/>
        <v>#REF!</v>
      </c>
      <c r="X134" s="197" t="e">
        <f t="shared" si="313"/>
        <v>#REF!</v>
      </c>
      <c r="Y134" s="197" t="e">
        <f t="shared" si="313"/>
        <v>#DIV/0!</v>
      </c>
      <c r="Z134" s="197" t="e">
        <f t="shared" si="313"/>
        <v>#REF!</v>
      </c>
      <c r="AA134" s="197" t="e">
        <f t="shared" si="313"/>
        <v>#REF!</v>
      </c>
      <c r="AB134" s="197" t="e">
        <f t="shared" si="313"/>
        <v>#REF!</v>
      </c>
      <c r="AC134" s="197" t="e">
        <f t="shared" si="314"/>
        <v>#REF!</v>
      </c>
      <c r="AD134" s="197" t="e">
        <f t="shared" si="314"/>
        <v>#REF!</v>
      </c>
      <c r="AE134" s="197" t="e">
        <f t="shared" si="314"/>
        <v>#REF!</v>
      </c>
      <c r="AF134" s="197" t="e">
        <f t="shared" si="314"/>
        <v>#REF!</v>
      </c>
      <c r="AG134" s="197" t="e">
        <f t="shared" si="314"/>
        <v>#REF!</v>
      </c>
      <c r="AH134" s="197" t="e">
        <f t="shared" si="314"/>
        <v>#REF!</v>
      </c>
      <c r="AI134" s="197" t="e">
        <f t="shared" si="314"/>
        <v>#REF!</v>
      </c>
      <c r="AJ134" s="197" t="e">
        <f t="shared" si="314"/>
        <v>#REF!</v>
      </c>
      <c r="AK134" s="197" t="e">
        <f t="shared" si="314"/>
        <v>#DIV/0!</v>
      </c>
      <c r="AL134" s="197" t="e">
        <f t="shared" si="314"/>
        <v>#REF!</v>
      </c>
      <c r="AM134" s="197" t="e">
        <f t="shared" si="315"/>
        <v>#REF!</v>
      </c>
      <c r="AN134" s="197" t="e">
        <f t="shared" si="315"/>
        <v>#REF!</v>
      </c>
      <c r="AO134" s="197" t="e">
        <f t="shared" si="315"/>
        <v>#REF!</v>
      </c>
      <c r="AP134" s="197" t="e">
        <f t="shared" si="315"/>
        <v>#REF!</v>
      </c>
      <c r="AQ134" s="197" t="e">
        <f t="shared" si="315"/>
        <v>#DIV/0!</v>
      </c>
      <c r="AR134" s="197" t="e">
        <f t="shared" si="315"/>
        <v>#REF!</v>
      </c>
      <c r="AS134" s="197" t="e">
        <f t="shared" si="315"/>
        <v>#REF!</v>
      </c>
      <c r="AT134" s="197" t="e">
        <f t="shared" si="315"/>
        <v>#REF!</v>
      </c>
      <c r="AU134" s="197" t="e">
        <f t="shared" si="315"/>
        <v>#REF!</v>
      </c>
      <c r="AV134" s="197" t="e">
        <f t="shared" si="315"/>
        <v>#REF!</v>
      </c>
      <c r="AW134" s="197" t="e">
        <f t="shared" si="316"/>
        <v>#DIV/0!</v>
      </c>
      <c r="AX134" s="197" t="e">
        <f t="shared" si="316"/>
        <v>#REF!</v>
      </c>
      <c r="AY134" s="197" t="e">
        <f t="shared" si="316"/>
        <v>#REF!</v>
      </c>
      <c r="AZ134" s="197" t="e">
        <f t="shared" si="316"/>
        <v>#REF!</v>
      </c>
      <c r="BA134" s="197" t="e">
        <f t="shared" si="316"/>
        <v>#REF!</v>
      </c>
      <c r="BB134" s="197" t="e">
        <f t="shared" si="316"/>
        <v>#REF!</v>
      </c>
      <c r="BC134" s="197" t="e">
        <f t="shared" si="316"/>
        <v>#DIV/0!</v>
      </c>
      <c r="BD134" s="197" t="e">
        <f t="shared" si="316"/>
        <v>#REF!</v>
      </c>
      <c r="BE134" s="197" t="e">
        <f t="shared" si="316"/>
        <v>#REF!</v>
      </c>
      <c r="BF134" s="197" t="e">
        <f t="shared" si="316"/>
        <v>#REF!</v>
      </c>
      <c r="BG134" s="197" t="e">
        <f t="shared" si="317"/>
        <v>#REF!</v>
      </c>
      <c r="BH134" s="197" t="e">
        <f t="shared" si="317"/>
        <v>#REF!</v>
      </c>
      <c r="BI134" s="197" t="e">
        <f t="shared" si="317"/>
        <v>#DIV/0!</v>
      </c>
      <c r="BJ134" s="197" t="e">
        <f t="shared" si="317"/>
        <v>#REF!</v>
      </c>
      <c r="BK134" s="197" t="e">
        <f t="shared" si="317"/>
        <v>#REF!</v>
      </c>
      <c r="BL134" s="197" t="e">
        <f t="shared" si="317"/>
        <v>#REF!</v>
      </c>
      <c r="BM134" s="197" t="e">
        <f t="shared" si="317"/>
        <v>#REF!</v>
      </c>
      <c r="BN134" s="197" t="e">
        <f t="shared" si="317"/>
        <v>#REF!</v>
      </c>
      <c r="BO134" s="197" t="e">
        <f t="shared" si="317"/>
        <v>#DIV/0!</v>
      </c>
      <c r="BP134" s="197" t="e">
        <f t="shared" si="317"/>
        <v>#REF!</v>
      </c>
      <c r="BQ134" s="197" t="e">
        <f t="shared" si="318"/>
        <v>#REF!</v>
      </c>
      <c r="BR134" s="197" t="e">
        <f t="shared" si="318"/>
        <v>#REF!</v>
      </c>
      <c r="BS134" s="197" t="e">
        <f t="shared" si="318"/>
        <v>#REF!</v>
      </c>
      <c r="BT134" s="197" t="e">
        <f t="shared" si="318"/>
        <v>#REF!</v>
      </c>
      <c r="BU134" s="197" t="e">
        <f t="shared" si="318"/>
        <v>#DIV/0!</v>
      </c>
      <c r="BV134" s="197" t="e">
        <f t="shared" si="318"/>
        <v>#REF!</v>
      </c>
      <c r="BW134" s="197" t="e">
        <f t="shared" si="318"/>
        <v>#REF!</v>
      </c>
    </row>
    <row r="135" spans="2:75">
      <c r="B135" s="6"/>
      <c r="C135" s="177">
        <v>0.12</v>
      </c>
      <c r="D135" s="233"/>
      <c r="E135" s="247" t="e">
        <f t="shared" si="303"/>
        <v>#REF!</v>
      </c>
      <c r="F135" s="262" t="e">
        <f t="shared" si="304"/>
        <v>#DIV/0!</v>
      </c>
      <c r="G135" s="262" t="e">
        <f t="shared" si="304"/>
        <v>#DIV/0!</v>
      </c>
      <c r="H135" s="262" t="e">
        <f t="shared" si="304"/>
        <v>#DIV/0!</v>
      </c>
      <c r="I135" s="247" t="e">
        <f t="shared" si="312"/>
        <v>#REF!</v>
      </c>
      <c r="J135" s="197" t="e">
        <f t="shared" si="312"/>
        <v>#REF!</v>
      </c>
      <c r="K135" s="197" t="e">
        <f t="shared" si="312"/>
        <v>#REF!</v>
      </c>
      <c r="L135" s="197" t="e">
        <f t="shared" si="312"/>
        <v>#REF!</v>
      </c>
      <c r="M135" s="197" t="e">
        <f t="shared" si="312"/>
        <v>#DIV/0!</v>
      </c>
      <c r="N135" s="197" t="e">
        <f t="shared" si="312"/>
        <v>#REF!</v>
      </c>
      <c r="O135" s="197" t="e">
        <f t="shared" si="312"/>
        <v>#REF!</v>
      </c>
      <c r="P135" s="197" t="e">
        <f t="shared" si="312"/>
        <v>#REF!</v>
      </c>
      <c r="Q135" s="197" t="e">
        <f t="shared" si="312"/>
        <v>#REF!</v>
      </c>
      <c r="R135" s="197" t="e">
        <f t="shared" si="312"/>
        <v>#REF!</v>
      </c>
      <c r="S135" s="197" t="e">
        <f t="shared" si="313"/>
        <v>#DIV/0!</v>
      </c>
      <c r="T135" s="197" t="e">
        <f t="shared" si="313"/>
        <v>#REF!</v>
      </c>
      <c r="U135" s="197" t="e">
        <f t="shared" si="313"/>
        <v>#REF!</v>
      </c>
      <c r="V135" s="197" t="e">
        <f t="shared" si="313"/>
        <v>#REF!</v>
      </c>
      <c r="W135" s="197" t="e">
        <f t="shared" si="313"/>
        <v>#REF!</v>
      </c>
      <c r="X135" s="197" t="e">
        <f t="shared" si="313"/>
        <v>#REF!</v>
      </c>
      <c r="Y135" s="197" t="e">
        <f t="shared" si="313"/>
        <v>#DIV/0!</v>
      </c>
      <c r="Z135" s="197" t="e">
        <f t="shared" si="313"/>
        <v>#REF!</v>
      </c>
      <c r="AA135" s="197" t="e">
        <f t="shared" si="313"/>
        <v>#REF!</v>
      </c>
      <c r="AB135" s="197" t="e">
        <f t="shared" si="313"/>
        <v>#REF!</v>
      </c>
      <c r="AC135" s="197" t="e">
        <f t="shared" si="314"/>
        <v>#REF!</v>
      </c>
      <c r="AD135" s="197" t="e">
        <f t="shared" si="314"/>
        <v>#REF!</v>
      </c>
      <c r="AE135" s="197" t="e">
        <f t="shared" si="314"/>
        <v>#REF!</v>
      </c>
      <c r="AF135" s="197" t="e">
        <f t="shared" si="314"/>
        <v>#REF!</v>
      </c>
      <c r="AG135" s="197" t="e">
        <f t="shared" si="314"/>
        <v>#REF!</v>
      </c>
      <c r="AH135" s="197" t="e">
        <f t="shared" si="314"/>
        <v>#REF!</v>
      </c>
      <c r="AI135" s="197" t="e">
        <f t="shared" si="314"/>
        <v>#REF!</v>
      </c>
      <c r="AJ135" s="197" t="e">
        <f t="shared" si="314"/>
        <v>#REF!</v>
      </c>
      <c r="AK135" s="197" t="e">
        <f t="shared" si="314"/>
        <v>#DIV/0!</v>
      </c>
      <c r="AL135" s="197" t="e">
        <f t="shared" si="314"/>
        <v>#REF!</v>
      </c>
      <c r="AM135" s="197" t="e">
        <f t="shared" si="315"/>
        <v>#REF!</v>
      </c>
      <c r="AN135" s="197" t="e">
        <f t="shared" si="315"/>
        <v>#REF!</v>
      </c>
      <c r="AO135" s="197" t="e">
        <f t="shared" si="315"/>
        <v>#REF!</v>
      </c>
      <c r="AP135" s="197" t="e">
        <f t="shared" si="315"/>
        <v>#REF!</v>
      </c>
      <c r="AQ135" s="197" t="e">
        <f t="shared" si="315"/>
        <v>#DIV/0!</v>
      </c>
      <c r="AR135" s="197" t="e">
        <f t="shared" si="315"/>
        <v>#REF!</v>
      </c>
      <c r="AS135" s="197" t="e">
        <f t="shared" si="315"/>
        <v>#REF!</v>
      </c>
      <c r="AT135" s="197" t="e">
        <f t="shared" si="315"/>
        <v>#REF!</v>
      </c>
      <c r="AU135" s="197" t="e">
        <f t="shared" si="315"/>
        <v>#REF!</v>
      </c>
      <c r="AV135" s="197" t="e">
        <f t="shared" si="315"/>
        <v>#REF!</v>
      </c>
      <c r="AW135" s="197" t="e">
        <f t="shared" si="316"/>
        <v>#DIV/0!</v>
      </c>
      <c r="AX135" s="197" t="e">
        <f t="shared" si="316"/>
        <v>#REF!</v>
      </c>
      <c r="AY135" s="197" t="e">
        <f t="shared" si="316"/>
        <v>#REF!</v>
      </c>
      <c r="AZ135" s="197" t="e">
        <f t="shared" si="316"/>
        <v>#REF!</v>
      </c>
      <c r="BA135" s="197" t="e">
        <f t="shared" si="316"/>
        <v>#REF!</v>
      </c>
      <c r="BB135" s="197" t="e">
        <f t="shared" si="316"/>
        <v>#REF!</v>
      </c>
      <c r="BC135" s="197" t="e">
        <f t="shared" si="316"/>
        <v>#DIV/0!</v>
      </c>
      <c r="BD135" s="197" t="e">
        <f t="shared" si="316"/>
        <v>#REF!</v>
      </c>
      <c r="BE135" s="197" t="e">
        <f t="shared" si="316"/>
        <v>#REF!</v>
      </c>
      <c r="BF135" s="197" t="e">
        <f t="shared" si="316"/>
        <v>#REF!</v>
      </c>
      <c r="BG135" s="197" t="e">
        <f t="shared" si="317"/>
        <v>#REF!</v>
      </c>
      <c r="BH135" s="197" t="e">
        <f t="shared" si="317"/>
        <v>#REF!</v>
      </c>
      <c r="BI135" s="197" t="e">
        <f t="shared" si="317"/>
        <v>#DIV/0!</v>
      </c>
      <c r="BJ135" s="197" t="e">
        <f t="shared" si="317"/>
        <v>#REF!</v>
      </c>
      <c r="BK135" s="197" t="e">
        <f t="shared" si="317"/>
        <v>#REF!</v>
      </c>
      <c r="BL135" s="197" t="e">
        <f t="shared" si="317"/>
        <v>#REF!</v>
      </c>
      <c r="BM135" s="197" t="e">
        <f t="shared" si="317"/>
        <v>#REF!</v>
      </c>
      <c r="BN135" s="197" t="e">
        <f t="shared" si="317"/>
        <v>#REF!</v>
      </c>
      <c r="BO135" s="197" t="e">
        <f t="shared" si="317"/>
        <v>#DIV/0!</v>
      </c>
      <c r="BP135" s="197" t="e">
        <f t="shared" si="317"/>
        <v>#REF!</v>
      </c>
      <c r="BQ135" s="197" t="e">
        <f t="shared" si="318"/>
        <v>#REF!</v>
      </c>
      <c r="BR135" s="197" t="e">
        <f t="shared" si="318"/>
        <v>#REF!</v>
      </c>
      <c r="BS135" s="197" t="e">
        <f t="shared" si="318"/>
        <v>#REF!</v>
      </c>
      <c r="BT135" s="197" t="e">
        <f t="shared" si="318"/>
        <v>#REF!</v>
      </c>
      <c r="BU135" s="197" t="e">
        <f t="shared" si="318"/>
        <v>#DIV/0!</v>
      </c>
      <c r="BV135" s="197" t="e">
        <f t="shared" si="318"/>
        <v>#REF!</v>
      </c>
      <c r="BW135" s="197" t="e">
        <f t="shared" si="318"/>
        <v>#REF!</v>
      </c>
    </row>
    <row r="136" spans="2:75">
      <c r="B136" s="6"/>
      <c r="C136" s="177">
        <v>0.13</v>
      </c>
      <c r="D136" s="233"/>
      <c r="E136" s="247" t="e">
        <f t="shared" si="303"/>
        <v>#REF!</v>
      </c>
      <c r="F136" s="262" t="e">
        <f t="shared" si="304"/>
        <v>#DIV/0!</v>
      </c>
      <c r="G136" s="262" t="e">
        <f t="shared" si="304"/>
        <v>#DIV/0!</v>
      </c>
      <c r="H136" s="262" t="e">
        <f t="shared" si="304"/>
        <v>#DIV/0!</v>
      </c>
      <c r="I136" s="247" t="e">
        <f t="shared" si="312"/>
        <v>#REF!</v>
      </c>
      <c r="J136" s="197" t="e">
        <f t="shared" si="312"/>
        <v>#REF!</v>
      </c>
      <c r="K136" s="197" t="e">
        <f t="shared" si="312"/>
        <v>#REF!</v>
      </c>
      <c r="L136" s="197" t="e">
        <f t="shared" si="312"/>
        <v>#REF!</v>
      </c>
      <c r="M136" s="197" t="e">
        <f t="shared" si="312"/>
        <v>#DIV/0!</v>
      </c>
      <c r="N136" s="197" t="e">
        <f t="shared" si="312"/>
        <v>#REF!</v>
      </c>
      <c r="O136" s="197" t="e">
        <f t="shared" si="312"/>
        <v>#REF!</v>
      </c>
      <c r="P136" s="197" t="e">
        <f t="shared" si="312"/>
        <v>#REF!</v>
      </c>
      <c r="Q136" s="197" t="e">
        <f t="shared" si="312"/>
        <v>#REF!</v>
      </c>
      <c r="R136" s="197" t="e">
        <f t="shared" si="312"/>
        <v>#REF!</v>
      </c>
      <c r="S136" s="197" t="e">
        <f t="shared" si="313"/>
        <v>#DIV/0!</v>
      </c>
      <c r="T136" s="197" t="e">
        <f t="shared" si="313"/>
        <v>#REF!</v>
      </c>
      <c r="U136" s="197" t="e">
        <f t="shared" si="313"/>
        <v>#REF!</v>
      </c>
      <c r="V136" s="197" t="e">
        <f t="shared" si="313"/>
        <v>#REF!</v>
      </c>
      <c r="W136" s="197" t="e">
        <f t="shared" si="313"/>
        <v>#REF!</v>
      </c>
      <c r="X136" s="197" t="e">
        <f t="shared" si="313"/>
        <v>#REF!</v>
      </c>
      <c r="Y136" s="197" t="e">
        <f t="shared" si="313"/>
        <v>#DIV/0!</v>
      </c>
      <c r="Z136" s="197" t="e">
        <f t="shared" si="313"/>
        <v>#REF!</v>
      </c>
      <c r="AA136" s="197" t="e">
        <f t="shared" si="313"/>
        <v>#REF!</v>
      </c>
      <c r="AB136" s="197" t="e">
        <f t="shared" si="313"/>
        <v>#REF!</v>
      </c>
      <c r="AC136" s="197" t="e">
        <f t="shared" si="314"/>
        <v>#REF!</v>
      </c>
      <c r="AD136" s="197" t="e">
        <f t="shared" si="314"/>
        <v>#REF!</v>
      </c>
      <c r="AE136" s="197" t="e">
        <f t="shared" si="314"/>
        <v>#REF!</v>
      </c>
      <c r="AF136" s="197" t="e">
        <f t="shared" si="314"/>
        <v>#REF!</v>
      </c>
      <c r="AG136" s="197" t="e">
        <f t="shared" si="314"/>
        <v>#REF!</v>
      </c>
      <c r="AH136" s="197" t="e">
        <f t="shared" si="314"/>
        <v>#REF!</v>
      </c>
      <c r="AI136" s="197" t="e">
        <f t="shared" si="314"/>
        <v>#REF!</v>
      </c>
      <c r="AJ136" s="197" t="e">
        <f t="shared" si="314"/>
        <v>#REF!</v>
      </c>
      <c r="AK136" s="197" t="e">
        <f t="shared" si="314"/>
        <v>#DIV/0!</v>
      </c>
      <c r="AL136" s="197" t="e">
        <f t="shared" si="314"/>
        <v>#REF!</v>
      </c>
      <c r="AM136" s="197" t="e">
        <f t="shared" si="315"/>
        <v>#REF!</v>
      </c>
      <c r="AN136" s="197" t="e">
        <f t="shared" si="315"/>
        <v>#REF!</v>
      </c>
      <c r="AO136" s="197" t="e">
        <f t="shared" si="315"/>
        <v>#REF!</v>
      </c>
      <c r="AP136" s="197" t="e">
        <f t="shared" si="315"/>
        <v>#REF!</v>
      </c>
      <c r="AQ136" s="197" t="e">
        <f t="shared" si="315"/>
        <v>#DIV/0!</v>
      </c>
      <c r="AR136" s="197" t="e">
        <f t="shared" si="315"/>
        <v>#REF!</v>
      </c>
      <c r="AS136" s="197" t="e">
        <f t="shared" si="315"/>
        <v>#REF!</v>
      </c>
      <c r="AT136" s="197" t="e">
        <f t="shared" si="315"/>
        <v>#REF!</v>
      </c>
      <c r="AU136" s="197" t="e">
        <f t="shared" si="315"/>
        <v>#REF!</v>
      </c>
      <c r="AV136" s="197" t="e">
        <f t="shared" si="315"/>
        <v>#REF!</v>
      </c>
      <c r="AW136" s="197" t="e">
        <f t="shared" si="316"/>
        <v>#DIV/0!</v>
      </c>
      <c r="AX136" s="197" t="e">
        <f t="shared" si="316"/>
        <v>#REF!</v>
      </c>
      <c r="AY136" s="197" t="e">
        <f t="shared" si="316"/>
        <v>#REF!</v>
      </c>
      <c r="AZ136" s="197" t="e">
        <f t="shared" si="316"/>
        <v>#REF!</v>
      </c>
      <c r="BA136" s="197" t="e">
        <f t="shared" si="316"/>
        <v>#REF!</v>
      </c>
      <c r="BB136" s="197" t="e">
        <f t="shared" si="316"/>
        <v>#REF!</v>
      </c>
      <c r="BC136" s="197" t="e">
        <f t="shared" si="316"/>
        <v>#DIV/0!</v>
      </c>
      <c r="BD136" s="197" t="e">
        <f t="shared" si="316"/>
        <v>#REF!</v>
      </c>
      <c r="BE136" s="197" t="e">
        <f t="shared" si="316"/>
        <v>#REF!</v>
      </c>
      <c r="BF136" s="197" t="e">
        <f t="shared" si="316"/>
        <v>#REF!</v>
      </c>
      <c r="BG136" s="197" t="e">
        <f t="shared" si="317"/>
        <v>#REF!</v>
      </c>
      <c r="BH136" s="197" t="e">
        <f t="shared" si="317"/>
        <v>#REF!</v>
      </c>
      <c r="BI136" s="197" t="e">
        <f t="shared" si="317"/>
        <v>#DIV/0!</v>
      </c>
      <c r="BJ136" s="197" t="e">
        <f t="shared" si="317"/>
        <v>#REF!</v>
      </c>
      <c r="BK136" s="197" t="e">
        <f t="shared" si="317"/>
        <v>#REF!</v>
      </c>
      <c r="BL136" s="197" t="e">
        <f t="shared" si="317"/>
        <v>#REF!</v>
      </c>
      <c r="BM136" s="197" t="e">
        <f t="shared" si="317"/>
        <v>#REF!</v>
      </c>
      <c r="BN136" s="197" t="e">
        <f t="shared" si="317"/>
        <v>#REF!</v>
      </c>
      <c r="BO136" s="197" t="e">
        <f t="shared" si="317"/>
        <v>#DIV/0!</v>
      </c>
      <c r="BP136" s="197" t="e">
        <f t="shared" si="317"/>
        <v>#REF!</v>
      </c>
      <c r="BQ136" s="197" t="e">
        <f t="shared" si="318"/>
        <v>#REF!</v>
      </c>
      <c r="BR136" s="197" t="e">
        <f t="shared" si="318"/>
        <v>#REF!</v>
      </c>
      <c r="BS136" s="197" t="e">
        <f t="shared" si="318"/>
        <v>#REF!</v>
      </c>
      <c r="BT136" s="197" t="e">
        <f t="shared" si="318"/>
        <v>#REF!</v>
      </c>
      <c r="BU136" s="197" t="e">
        <f t="shared" si="318"/>
        <v>#DIV/0!</v>
      </c>
      <c r="BV136" s="197" t="e">
        <f t="shared" si="318"/>
        <v>#REF!</v>
      </c>
      <c r="BW136" s="197" t="e">
        <f t="shared" si="318"/>
        <v>#REF!</v>
      </c>
    </row>
    <row r="137" spans="2:75">
      <c r="B137" s="6"/>
      <c r="C137" s="177">
        <v>0.14000000000000001</v>
      </c>
      <c r="D137" s="233"/>
      <c r="E137" s="247" t="e">
        <f t="shared" si="303"/>
        <v>#REF!</v>
      </c>
      <c r="F137" s="262" t="e">
        <f t="shared" si="304"/>
        <v>#DIV/0!</v>
      </c>
      <c r="G137" s="262" t="e">
        <f t="shared" si="304"/>
        <v>#DIV/0!</v>
      </c>
      <c r="H137" s="262" t="e">
        <f t="shared" si="304"/>
        <v>#DIV/0!</v>
      </c>
      <c r="I137" s="247" t="e">
        <f t="shared" si="312"/>
        <v>#REF!</v>
      </c>
      <c r="J137" s="197" t="e">
        <f t="shared" si="312"/>
        <v>#REF!</v>
      </c>
      <c r="K137" s="197" t="e">
        <f t="shared" si="312"/>
        <v>#REF!</v>
      </c>
      <c r="L137" s="197" t="e">
        <f t="shared" si="312"/>
        <v>#REF!</v>
      </c>
      <c r="M137" s="197" t="e">
        <f t="shared" si="312"/>
        <v>#DIV/0!</v>
      </c>
      <c r="N137" s="197" t="e">
        <f t="shared" si="312"/>
        <v>#REF!</v>
      </c>
      <c r="O137" s="197" t="e">
        <f t="shared" si="312"/>
        <v>#REF!</v>
      </c>
      <c r="P137" s="197" t="e">
        <f t="shared" si="312"/>
        <v>#REF!</v>
      </c>
      <c r="Q137" s="197" t="e">
        <f t="shared" si="312"/>
        <v>#REF!</v>
      </c>
      <c r="R137" s="197" t="e">
        <f t="shared" si="312"/>
        <v>#REF!</v>
      </c>
      <c r="S137" s="197" t="e">
        <f t="shared" si="313"/>
        <v>#DIV/0!</v>
      </c>
      <c r="T137" s="197" t="e">
        <f t="shared" si="313"/>
        <v>#REF!</v>
      </c>
      <c r="U137" s="197" t="e">
        <f t="shared" si="313"/>
        <v>#REF!</v>
      </c>
      <c r="V137" s="197" t="e">
        <f t="shared" si="313"/>
        <v>#REF!</v>
      </c>
      <c r="W137" s="197" t="e">
        <f t="shared" si="313"/>
        <v>#REF!</v>
      </c>
      <c r="X137" s="197" t="e">
        <f t="shared" si="313"/>
        <v>#REF!</v>
      </c>
      <c r="Y137" s="197" t="e">
        <f t="shared" si="313"/>
        <v>#DIV/0!</v>
      </c>
      <c r="Z137" s="197" t="e">
        <f t="shared" si="313"/>
        <v>#REF!</v>
      </c>
      <c r="AA137" s="197" t="e">
        <f t="shared" si="313"/>
        <v>#REF!</v>
      </c>
      <c r="AB137" s="197" t="e">
        <f t="shared" si="313"/>
        <v>#REF!</v>
      </c>
      <c r="AC137" s="197" t="e">
        <f t="shared" si="314"/>
        <v>#REF!</v>
      </c>
      <c r="AD137" s="197" t="e">
        <f t="shared" si="314"/>
        <v>#REF!</v>
      </c>
      <c r="AE137" s="197" t="e">
        <f t="shared" si="314"/>
        <v>#REF!</v>
      </c>
      <c r="AF137" s="197" t="e">
        <f t="shared" si="314"/>
        <v>#REF!</v>
      </c>
      <c r="AG137" s="197" t="e">
        <f t="shared" si="314"/>
        <v>#REF!</v>
      </c>
      <c r="AH137" s="197" t="e">
        <f t="shared" si="314"/>
        <v>#REF!</v>
      </c>
      <c r="AI137" s="197" t="e">
        <f t="shared" si="314"/>
        <v>#REF!</v>
      </c>
      <c r="AJ137" s="197" t="e">
        <f t="shared" si="314"/>
        <v>#REF!</v>
      </c>
      <c r="AK137" s="197" t="e">
        <f t="shared" si="314"/>
        <v>#DIV/0!</v>
      </c>
      <c r="AL137" s="197" t="e">
        <f t="shared" si="314"/>
        <v>#REF!</v>
      </c>
      <c r="AM137" s="197" t="e">
        <f t="shared" si="315"/>
        <v>#REF!</v>
      </c>
      <c r="AN137" s="197" t="e">
        <f t="shared" si="315"/>
        <v>#REF!</v>
      </c>
      <c r="AO137" s="197" t="e">
        <f t="shared" si="315"/>
        <v>#REF!</v>
      </c>
      <c r="AP137" s="197" t="e">
        <f t="shared" si="315"/>
        <v>#REF!</v>
      </c>
      <c r="AQ137" s="197" t="e">
        <f t="shared" si="315"/>
        <v>#DIV/0!</v>
      </c>
      <c r="AR137" s="197" t="e">
        <f t="shared" si="315"/>
        <v>#REF!</v>
      </c>
      <c r="AS137" s="197" t="e">
        <f t="shared" si="315"/>
        <v>#REF!</v>
      </c>
      <c r="AT137" s="197" t="e">
        <f t="shared" si="315"/>
        <v>#REF!</v>
      </c>
      <c r="AU137" s="197" t="e">
        <f t="shared" si="315"/>
        <v>#REF!</v>
      </c>
      <c r="AV137" s="197" t="e">
        <f t="shared" si="315"/>
        <v>#REF!</v>
      </c>
      <c r="AW137" s="197" t="e">
        <f t="shared" si="316"/>
        <v>#DIV/0!</v>
      </c>
      <c r="AX137" s="197" t="e">
        <f t="shared" si="316"/>
        <v>#REF!</v>
      </c>
      <c r="AY137" s="197" t="e">
        <f t="shared" si="316"/>
        <v>#REF!</v>
      </c>
      <c r="AZ137" s="197" t="e">
        <f t="shared" si="316"/>
        <v>#REF!</v>
      </c>
      <c r="BA137" s="197" t="e">
        <f t="shared" si="316"/>
        <v>#REF!</v>
      </c>
      <c r="BB137" s="197" t="e">
        <f t="shared" si="316"/>
        <v>#REF!</v>
      </c>
      <c r="BC137" s="197" t="e">
        <f t="shared" si="316"/>
        <v>#DIV/0!</v>
      </c>
      <c r="BD137" s="197" t="e">
        <f t="shared" si="316"/>
        <v>#REF!</v>
      </c>
      <c r="BE137" s="197" t="e">
        <f t="shared" si="316"/>
        <v>#REF!</v>
      </c>
      <c r="BF137" s="197" t="e">
        <f t="shared" si="316"/>
        <v>#REF!</v>
      </c>
      <c r="BG137" s="197" t="e">
        <f t="shared" si="317"/>
        <v>#REF!</v>
      </c>
      <c r="BH137" s="197" t="e">
        <f t="shared" si="317"/>
        <v>#REF!</v>
      </c>
      <c r="BI137" s="197" t="e">
        <f t="shared" si="317"/>
        <v>#DIV/0!</v>
      </c>
      <c r="BJ137" s="197" t="e">
        <f t="shared" si="317"/>
        <v>#REF!</v>
      </c>
      <c r="BK137" s="197" t="e">
        <f t="shared" si="317"/>
        <v>#REF!</v>
      </c>
      <c r="BL137" s="197" t="e">
        <f t="shared" si="317"/>
        <v>#REF!</v>
      </c>
      <c r="BM137" s="197" t="e">
        <f t="shared" si="317"/>
        <v>#REF!</v>
      </c>
      <c r="BN137" s="197" t="e">
        <f t="shared" si="317"/>
        <v>#REF!</v>
      </c>
      <c r="BO137" s="197" t="e">
        <f t="shared" si="317"/>
        <v>#DIV/0!</v>
      </c>
      <c r="BP137" s="197" t="e">
        <f t="shared" si="317"/>
        <v>#REF!</v>
      </c>
      <c r="BQ137" s="197" t="e">
        <f t="shared" si="318"/>
        <v>#REF!</v>
      </c>
      <c r="BR137" s="197" t="e">
        <f t="shared" si="318"/>
        <v>#REF!</v>
      </c>
      <c r="BS137" s="197" t="e">
        <f t="shared" si="318"/>
        <v>#REF!</v>
      </c>
      <c r="BT137" s="197" t="e">
        <f t="shared" si="318"/>
        <v>#REF!</v>
      </c>
      <c r="BU137" s="197" t="e">
        <f t="shared" si="318"/>
        <v>#DIV/0!</v>
      </c>
      <c r="BV137" s="197" t="e">
        <f t="shared" si="318"/>
        <v>#REF!</v>
      </c>
      <c r="BW137" s="197" t="e">
        <f t="shared" si="318"/>
        <v>#REF!</v>
      </c>
    </row>
    <row r="138" spans="2:75">
      <c r="B138" s="6"/>
      <c r="C138" s="177">
        <v>0.15</v>
      </c>
      <c r="D138" s="233"/>
      <c r="E138" s="247" t="e">
        <f t="shared" si="303"/>
        <v>#REF!</v>
      </c>
      <c r="F138" s="262" t="e">
        <f t="shared" si="304"/>
        <v>#DIV/0!</v>
      </c>
      <c r="G138" s="262" t="e">
        <f t="shared" si="304"/>
        <v>#DIV/0!</v>
      </c>
      <c r="H138" s="262" t="e">
        <f t="shared" si="304"/>
        <v>#DIV/0!</v>
      </c>
      <c r="I138" s="247" t="e">
        <f t="shared" si="312"/>
        <v>#REF!</v>
      </c>
      <c r="J138" s="197" t="e">
        <f t="shared" si="312"/>
        <v>#REF!</v>
      </c>
      <c r="K138" s="197" t="e">
        <f t="shared" si="312"/>
        <v>#REF!</v>
      </c>
      <c r="L138" s="197" t="e">
        <f t="shared" si="312"/>
        <v>#REF!</v>
      </c>
      <c r="M138" s="197" t="e">
        <f t="shared" si="312"/>
        <v>#DIV/0!</v>
      </c>
      <c r="N138" s="197" t="e">
        <f t="shared" si="312"/>
        <v>#REF!</v>
      </c>
      <c r="O138" s="197" t="e">
        <f t="shared" si="312"/>
        <v>#REF!</v>
      </c>
      <c r="P138" s="197" t="e">
        <f t="shared" si="312"/>
        <v>#REF!</v>
      </c>
      <c r="Q138" s="197" t="e">
        <f t="shared" si="312"/>
        <v>#REF!</v>
      </c>
      <c r="R138" s="197" t="e">
        <f t="shared" si="312"/>
        <v>#REF!</v>
      </c>
      <c r="S138" s="197" t="e">
        <f t="shared" si="313"/>
        <v>#DIV/0!</v>
      </c>
      <c r="T138" s="197" t="e">
        <f t="shared" si="313"/>
        <v>#REF!</v>
      </c>
      <c r="U138" s="197" t="e">
        <f t="shared" si="313"/>
        <v>#REF!</v>
      </c>
      <c r="V138" s="197" t="e">
        <f t="shared" si="313"/>
        <v>#REF!</v>
      </c>
      <c r="W138" s="197" t="e">
        <f t="shared" si="313"/>
        <v>#REF!</v>
      </c>
      <c r="X138" s="197" t="e">
        <f t="shared" si="313"/>
        <v>#REF!</v>
      </c>
      <c r="Y138" s="197" t="e">
        <f t="shared" si="313"/>
        <v>#DIV/0!</v>
      </c>
      <c r="Z138" s="197" t="e">
        <f t="shared" si="313"/>
        <v>#REF!</v>
      </c>
      <c r="AA138" s="197" t="e">
        <f t="shared" si="313"/>
        <v>#REF!</v>
      </c>
      <c r="AB138" s="197" t="e">
        <f t="shared" si="313"/>
        <v>#REF!</v>
      </c>
      <c r="AC138" s="197" t="e">
        <f t="shared" si="314"/>
        <v>#REF!</v>
      </c>
      <c r="AD138" s="197" t="e">
        <f t="shared" si="314"/>
        <v>#REF!</v>
      </c>
      <c r="AE138" s="197" t="e">
        <f t="shared" si="314"/>
        <v>#REF!</v>
      </c>
      <c r="AF138" s="197" t="e">
        <f t="shared" si="314"/>
        <v>#REF!</v>
      </c>
      <c r="AG138" s="197" t="e">
        <f t="shared" si="314"/>
        <v>#REF!</v>
      </c>
      <c r="AH138" s="197" t="e">
        <f t="shared" si="314"/>
        <v>#REF!</v>
      </c>
      <c r="AI138" s="197" t="e">
        <f t="shared" si="314"/>
        <v>#REF!</v>
      </c>
      <c r="AJ138" s="197" t="e">
        <f t="shared" si="314"/>
        <v>#REF!</v>
      </c>
      <c r="AK138" s="197" t="e">
        <f t="shared" si="314"/>
        <v>#DIV/0!</v>
      </c>
      <c r="AL138" s="197" t="e">
        <f t="shared" si="314"/>
        <v>#REF!</v>
      </c>
      <c r="AM138" s="197" t="e">
        <f t="shared" si="315"/>
        <v>#REF!</v>
      </c>
      <c r="AN138" s="197" t="e">
        <f t="shared" si="315"/>
        <v>#REF!</v>
      </c>
      <c r="AO138" s="197" t="e">
        <f t="shared" si="315"/>
        <v>#REF!</v>
      </c>
      <c r="AP138" s="197" t="e">
        <f t="shared" si="315"/>
        <v>#REF!</v>
      </c>
      <c r="AQ138" s="197" t="e">
        <f t="shared" si="315"/>
        <v>#DIV/0!</v>
      </c>
      <c r="AR138" s="197" t="e">
        <f t="shared" si="315"/>
        <v>#REF!</v>
      </c>
      <c r="AS138" s="197" t="e">
        <f t="shared" si="315"/>
        <v>#REF!</v>
      </c>
      <c r="AT138" s="197" t="e">
        <f t="shared" si="315"/>
        <v>#REF!</v>
      </c>
      <c r="AU138" s="197" t="e">
        <f t="shared" si="315"/>
        <v>#REF!</v>
      </c>
      <c r="AV138" s="197" t="e">
        <f t="shared" si="315"/>
        <v>#REF!</v>
      </c>
      <c r="AW138" s="197" t="e">
        <f t="shared" si="316"/>
        <v>#DIV/0!</v>
      </c>
      <c r="AX138" s="197" t="e">
        <f t="shared" si="316"/>
        <v>#REF!</v>
      </c>
      <c r="AY138" s="197" t="e">
        <f t="shared" si="316"/>
        <v>#REF!</v>
      </c>
      <c r="AZ138" s="197" t="e">
        <f t="shared" si="316"/>
        <v>#REF!</v>
      </c>
      <c r="BA138" s="197" t="e">
        <f t="shared" si="316"/>
        <v>#REF!</v>
      </c>
      <c r="BB138" s="197" t="e">
        <f t="shared" si="316"/>
        <v>#REF!</v>
      </c>
      <c r="BC138" s="197" t="e">
        <f t="shared" si="316"/>
        <v>#DIV/0!</v>
      </c>
      <c r="BD138" s="197" t="e">
        <f t="shared" si="316"/>
        <v>#REF!</v>
      </c>
      <c r="BE138" s="197" t="e">
        <f t="shared" si="316"/>
        <v>#REF!</v>
      </c>
      <c r="BF138" s="197" t="e">
        <f t="shared" si="316"/>
        <v>#REF!</v>
      </c>
      <c r="BG138" s="197" t="e">
        <f t="shared" si="317"/>
        <v>#REF!</v>
      </c>
      <c r="BH138" s="197" t="e">
        <f t="shared" si="317"/>
        <v>#REF!</v>
      </c>
      <c r="BI138" s="197" t="e">
        <f t="shared" si="317"/>
        <v>#DIV/0!</v>
      </c>
      <c r="BJ138" s="197" t="e">
        <f t="shared" si="317"/>
        <v>#REF!</v>
      </c>
      <c r="BK138" s="197" t="e">
        <f t="shared" si="317"/>
        <v>#REF!</v>
      </c>
      <c r="BL138" s="197" t="e">
        <f t="shared" si="317"/>
        <v>#REF!</v>
      </c>
      <c r="BM138" s="197" t="e">
        <f t="shared" si="317"/>
        <v>#REF!</v>
      </c>
      <c r="BN138" s="197" t="e">
        <f t="shared" si="317"/>
        <v>#REF!</v>
      </c>
      <c r="BO138" s="197" t="e">
        <f t="shared" si="317"/>
        <v>#DIV/0!</v>
      </c>
      <c r="BP138" s="197" t="e">
        <f t="shared" si="317"/>
        <v>#REF!</v>
      </c>
      <c r="BQ138" s="197" t="e">
        <f t="shared" si="318"/>
        <v>#REF!</v>
      </c>
      <c r="BR138" s="197" t="e">
        <f t="shared" si="318"/>
        <v>#REF!</v>
      </c>
      <c r="BS138" s="197" t="e">
        <f t="shared" si="318"/>
        <v>#REF!</v>
      </c>
      <c r="BT138" s="197" t="e">
        <f t="shared" si="318"/>
        <v>#REF!</v>
      </c>
      <c r="BU138" s="197" t="e">
        <f t="shared" si="318"/>
        <v>#DIV/0!</v>
      </c>
      <c r="BV138" s="197" t="e">
        <f t="shared" si="318"/>
        <v>#REF!</v>
      </c>
      <c r="BW138" s="197" t="e">
        <f t="shared" si="318"/>
        <v>#REF!</v>
      </c>
    </row>
    <row r="139" spans="2:75">
      <c r="B139" s="6"/>
      <c r="C139" s="177">
        <v>0.16</v>
      </c>
      <c r="D139" s="233"/>
      <c r="E139" s="247" t="e">
        <f t="shared" si="303"/>
        <v>#REF!</v>
      </c>
      <c r="F139" s="262" t="e">
        <f t="shared" si="304"/>
        <v>#DIV/0!</v>
      </c>
      <c r="G139" s="262" t="e">
        <f t="shared" si="304"/>
        <v>#DIV/0!</v>
      </c>
      <c r="H139" s="262" t="e">
        <f t="shared" si="304"/>
        <v>#DIV/0!</v>
      </c>
      <c r="I139" s="247" t="e">
        <f t="shared" si="312"/>
        <v>#REF!</v>
      </c>
      <c r="J139" s="197" t="e">
        <f t="shared" si="312"/>
        <v>#REF!</v>
      </c>
      <c r="K139" s="197" t="e">
        <f t="shared" si="312"/>
        <v>#REF!</v>
      </c>
      <c r="L139" s="197" t="e">
        <f t="shared" si="312"/>
        <v>#REF!</v>
      </c>
      <c r="M139" s="197" t="e">
        <f t="shared" si="312"/>
        <v>#DIV/0!</v>
      </c>
      <c r="N139" s="197" t="e">
        <f t="shared" si="312"/>
        <v>#REF!</v>
      </c>
      <c r="O139" s="197" t="e">
        <f t="shared" si="312"/>
        <v>#REF!</v>
      </c>
      <c r="P139" s="197" t="e">
        <f t="shared" si="312"/>
        <v>#REF!</v>
      </c>
      <c r="Q139" s="197" t="e">
        <f t="shared" si="312"/>
        <v>#REF!</v>
      </c>
      <c r="R139" s="197" t="e">
        <f t="shared" si="312"/>
        <v>#REF!</v>
      </c>
      <c r="S139" s="197" t="e">
        <f t="shared" si="313"/>
        <v>#DIV/0!</v>
      </c>
      <c r="T139" s="197" t="e">
        <f t="shared" si="313"/>
        <v>#REF!</v>
      </c>
      <c r="U139" s="197" t="e">
        <f t="shared" si="313"/>
        <v>#REF!</v>
      </c>
      <c r="V139" s="197" t="e">
        <f t="shared" si="313"/>
        <v>#REF!</v>
      </c>
      <c r="W139" s="197" t="e">
        <f t="shared" si="313"/>
        <v>#REF!</v>
      </c>
      <c r="X139" s="197" t="e">
        <f t="shared" si="313"/>
        <v>#REF!</v>
      </c>
      <c r="Y139" s="197" t="e">
        <f t="shared" si="313"/>
        <v>#DIV/0!</v>
      </c>
      <c r="Z139" s="197" t="e">
        <f t="shared" si="313"/>
        <v>#REF!</v>
      </c>
      <c r="AA139" s="197" t="e">
        <f t="shared" si="313"/>
        <v>#REF!</v>
      </c>
      <c r="AB139" s="197" t="e">
        <f t="shared" si="313"/>
        <v>#REF!</v>
      </c>
      <c r="AC139" s="197" t="e">
        <f t="shared" si="314"/>
        <v>#REF!</v>
      </c>
      <c r="AD139" s="197" t="e">
        <f t="shared" si="314"/>
        <v>#REF!</v>
      </c>
      <c r="AE139" s="197" t="e">
        <f t="shared" si="314"/>
        <v>#REF!</v>
      </c>
      <c r="AF139" s="197" t="e">
        <f t="shared" si="314"/>
        <v>#REF!</v>
      </c>
      <c r="AG139" s="197" t="e">
        <f t="shared" si="314"/>
        <v>#REF!</v>
      </c>
      <c r="AH139" s="197" t="e">
        <f t="shared" si="314"/>
        <v>#REF!</v>
      </c>
      <c r="AI139" s="197" t="e">
        <f t="shared" si="314"/>
        <v>#REF!</v>
      </c>
      <c r="AJ139" s="197" t="e">
        <f t="shared" si="314"/>
        <v>#REF!</v>
      </c>
      <c r="AK139" s="197" t="e">
        <f t="shared" si="314"/>
        <v>#DIV/0!</v>
      </c>
      <c r="AL139" s="197" t="e">
        <f t="shared" si="314"/>
        <v>#REF!</v>
      </c>
      <c r="AM139" s="197" t="e">
        <f t="shared" si="315"/>
        <v>#REF!</v>
      </c>
      <c r="AN139" s="197" t="e">
        <f t="shared" si="315"/>
        <v>#REF!</v>
      </c>
      <c r="AO139" s="197" t="e">
        <f t="shared" si="315"/>
        <v>#REF!</v>
      </c>
      <c r="AP139" s="197" t="e">
        <f t="shared" si="315"/>
        <v>#REF!</v>
      </c>
      <c r="AQ139" s="197" t="e">
        <f t="shared" si="315"/>
        <v>#DIV/0!</v>
      </c>
      <c r="AR139" s="197" t="e">
        <f t="shared" si="315"/>
        <v>#REF!</v>
      </c>
      <c r="AS139" s="197" t="e">
        <f t="shared" si="315"/>
        <v>#REF!</v>
      </c>
      <c r="AT139" s="197" t="e">
        <f t="shared" si="315"/>
        <v>#REF!</v>
      </c>
      <c r="AU139" s="197" t="e">
        <f t="shared" si="315"/>
        <v>#REF!</v>
      </c>
      <c r="AV139" s="197" t="e">
        <f t="shared" si="315"/>
        <v>#REF!</v>
      </c>
      <c r="AW139" s="197" t="e">
        <f t="shared" si="316"/>
        <v>#DIV/0!</v>
      </c>
      <c r="AX139" s="197" t="e">
        <f t="shared" si="316"/>
        <v>#REF!</v>
      </c>
      <c r="AY139" s="197" t="e">
        <f t="shared" si="316"/>
        <v>#REF!</v>
      </c>
      <c r="AZ139" s="197" t="e">
        <f t="shared" si="316"/>
        <v>#REF!</v>
      </c>
      <c r="BA139" s="197" t="e">
        <f t="shared" si="316"/>
        <v>#REF!</v>
      </c>
      <c r="BB139" s="197" t="e">
        <f t="shared" si="316"/>
        <v>#REF!</v>
      </c>
      <c r="BC139" s="197" t="e">
        <f t="shared" si="316"/>
        <v>#DIV/0!</v>
      </c>
      <c r="BD139" s="197" t="e">
        <f t="shared" si="316"/>
        <v>#REF!</v>
      </c>
      <c r="BE139" s="197" t="e">
        <f t="shared" si="316"/>
        <v>#REF!</v>
      </c>
      <c r="BF139" s="197" t="e">
        <f t="shared" si="316"/>
        <v>#REF!</v>
      </c>
      <c r="BG139" s="197" t="e">
        <f t="shared" si="317"/>
        <v>#REF!</v>
      </c>
      <c r="BH139" s="197" t="e">
        <f t="shared" si="317"/>
        <v>#REF!</v>
      </c>
      <c r="BI139" s="197" t="e">
        <f t="shared" si="317"/>
        <v>#DIV/0!</v>
      </c>
      <c r="BJ139" s="197" t="e">
        <f t="shared" si="317"/>
        <v>#REF!</v>
      </c>
      <c r="BK139" s="197" t="e">
        <f t="shared" si="317"/>
        <v>#REF!</v>
      </c>
      <c r="BL139" s="197" t="e">
        <f t="shared" si="317"/>
        <v>#REF!</v>
      </c>
      <c r="BM139" s="197" t="e">
        <f t="shared" si="317"/>
        <v>#REF!</v>
      </c>
      <c r="BN139" s="197" t="e">
        <f t="shared" si="317"/>
        <v>#REF!</v>
      </c>
      <c r="BO139" s="197" t="e">
        <f t="shared" si="317"/>
        <v>#DIV/0!</v>
      </c>
      <c r="BP139" s="197" t="e">
        <f t="shared" si="317"/>
        <v>#REF!</v>
      </c>
      <c r="BQ139" s="197" t="e">
        <f t="shared" si="318"/>
        <v>#REF!</v>
      </c>
      <c r="BR139" s="197" t="e">
        <f t="shared" si="318"/>
        <v>#REF!</v>
      </c>
      <c r="BS139" s="197" t="e">
        <f t="shared" si="318"/>
        <v>#REF!</v>
      </c>
      <c r="BT139" s="197" t="e">
        <f t="shared" si="318"/>
        <v>#REF!</v>
      </c>
      <c r="BU139" s="197" t="e">
        <f t="shared" si="318"/>
        <v>#DIV/0!</v>
      </c>
      <c r="BV139" s="197" t="e">
        <f t="shared" si="318"/>
        <v>#REF!</v>
      </c>
      <c r="BW139" s="197" t="e">
        <f t="shared" si="318"/>
        <v>#REF!</v>
      </c>
    </row>
    <row r="140" spans="2:75">
      <c r="B140" s="6"/>
      <c r="C140" s="177">
        <v>0.17</v>
      </c>
      <c r="D140" s="233"/>
      <c r="E140" s="247" t="e">
        <f t="shared" si="303"/>
        <v>#REF!</v>
      </c>
      <c r="F140" s="262" t="e">
        <f t="shared" si="304"/>
        <v>#DIV/0!</v>
      </c>
      <c r="G140" s="262" t="e">
        <f t="shared" si="304"/>
        <v>#DIV/0!</v>
      </c>
      <c r="H140" s="262" t="e">
        <f t="shared" si="304"/>
        <v>#DIV/0!</v>
      </c>
      <c r="I140" s="247" t="e">
        <f t="shared" si="312"/>
        <v>#REF!</v>
      </c>
      <c r="J140" s="197" t="e">
        <f t="shared" si="312"/>
        <v>#REF!</v>
      </c>
      <c r="K140" s="197" t="e">
        <f t="shared" si="312"/>
        <v>#REF!</v>
      </c>
      <c r="L140" s="197" t="e">
        <f t="shared" si="312"/>
        <v>#REF!</v>
      </c>
      <c r="M140" s="197" t="e">
        <f t="shared" si="312"/>
        <v>#DIV/0!</v>
      </c>
      <c r="N140" s="197" t="e">
        <f t="shared" si="312"/>
        <v>#REF!</v>
      </c>
      <c r="O140" s="197" t="e">
        <f t="shared" si="312"/>
        <v>#REF!</v>
      </c>
      <c r="P140" s="197" t="e">
        <f t="shared" si="312"/>
        <v>#REF!</v>
      </c>
      <c r="Q140" s="197" t="e">
        <f t="shared" si="312"/>
        <v>#REF!</v>
      </c>
      <c r="R140" s="197" t="e">
        <f t="shared" si="312"/>
        <v>#REF!</v>
      </c>
      <c r="S140" s="197" t="e">
        <f t="shared" si="313"/>
        <v>#DIV/0!</v>
      </c>
      <c r="T140" s="197" t="e">
        <f t="shared" si="313"/>
        <v>#REF!</v>
      </c>
      <c r="U140" s="197" t="e">
        <f t="shared" si="313"/>
        <v>#REF!</v>
      </c>
      <c r="V140" s="197" t="e">
        <f t="shared" si="313"/>
        <v>#REF!</v>
      </c>
      <c r="W140" s="197" t="e">
        <f t="shared" si="313"/>
        <v>#REF!</v>
      </c>
      <c r="X140" s="197" t="e">
        <f t="shared" si="313"/>
        <v>#REF!</v>
      </c>
      <c r="Y140" s="197" t="e">
        <f t="shared" si="313"/>
        <v>#DIV/0!</v>
      </c>
      <c r="Z140" s="197" t="e">
        <f t="shared" si="313"/>
        <v>#REF!</v>
      </c>
      <c r="AA140" s="197" t="e">
        <f t="shared" si="313"/>
        <v>#REF!</v>
      </c>
      <c r="AB140" s="197" t="e">
        <f t="shared" si="313"/>
        <v>#REF!</v>
      </c>
      <c r="AC140" s="197" t="e">
        <f t="shared" si="314"/>
        <v>#REF!</v>
      </c>
      <c r="AD140" s="197" t="e">
        <f t="shared" si="314"/>
        <v>#REF!</v>
      </c>
      <c r="AE140" s="197" t="e">
        <f t="shared" si="314"/>
        <v>#REF!</v>
      </c>
      <c r="AF140" s="197" t="e">
        <f t="shared" si="314"/>
        <v>#REF!</v>
      </c>
      <c r="AG140" s="197" t="e">
        <f t="shared" si="314"/>
        <v>#REF!</v>
      </c>
      <c r="AH140" s="197" t="e">
        <f t="shared" si="314"/>
        <v>#REF!</v>
      </c>
      <c r="AI140" s="197" t="e">
        <f t="shared" si="314"/>
        <v>#REF!</v>
      </c>
      <c r="AJ140" s="197" t="e">
        <f t="shared" si="314"/>
        <v>#REF!</v>
      </c>
      <c r="AK140" s="197" t="e">
        <f t="shared" si="314"/>
        <v>#DIV/0!</v>
      </c>
      <c r="AL140" s="197" t="e">
        <f t="shared" si="314"/>
        <v>#REF!</v>
      </c>
      <c r="AM140" s="197" t="e">
        <f t="shared" si="315"/>
        <v>#REF!</v>
      </c>
      <c r="AN140" s="197" t="e">
        <f t="shared" si="315"/>
        <v>#REF!</v>
      </c>
      <c r="AO140" s="197" t="e">
        <f t="shared" si="315"/>
        <v>#REF!</v>
      </c>
      <c r="AP140" s="197" t="e">
        <f t="shared" si="315"/>
        <v>#REF!</v>
      </c>
      <c r="AQ140" s="197" t="e">
        <f t="shared" si="315"/>
        <v>#DIV/0!</v>
      </c>
      <c r="AR140" s="197" t="e">
        <f t="shared" si="315"/>
        <v>#REF!</v>
      </c>
      <c r="AS140" s="197" t="e">
        <f t="shared" si="315"/>
        <v>#REF!</v>
      </c>
      <c r="AT140" s="197" t="e">
        <f t="shared" si="315"/>
        <v>#REF!</v>
      </c>
      <c r="AU140" s="197" t="e">
        <f t="shared" si="315"/>
        <v>#REF!</v>
      </c>
      <c r="AV140" s="197" t="e">
        <f t="shared" si="315"/>
        <v>#REF!</v>
      </c>
      <c r="AW140" s="197" t="e">
        <f t="shared" si="316"/>
        <v>#DIV/0!</v>
      </c>
      <c r="AX140" s="197" t="e">
        <f t="shared" si="316"/>
        <v>#REF!</v>
      </c>
      <c r="AY140" s="197" t="e">
        <f t="shared" si="316"/>
        <v>#REF!</v>
      </c>
      <c r="AZ140" s="197" t="e">
        <f t="shared" si="316"/>
        <v>#REF!</v>
      </c>
      <c r="BA140" s="197" t="e">
        <f t="shared" si="316"/>
        <v>#REF!</v>
      </c>
      <c r="BB140" s="197" t="e">
        <f t="shared" si="316"/>
        <v>#REF!</v>
      </c>
      <c r="BC140" s="197" t="e">
        <f t="shared" si="316"/>
        <v>#DIV/0!</v>
      </c>
      <c r="BD140" s="197" t="e">
        <f t="shared" si="316"/>
        <v>#REF!</v>
      </c>
      <c r="BE140" s="197" t="e">
        <f t="shared" si="316"/>
        <v>#REF!</v>
      </c>
      <c r="BF140" s="197" t="e">
        <f t="shared" si="316"/>
        <v>#REF!</v>
      </c>
      <c r="BG140" s="197" t="e">
        <f t="shared" si="317"/>
        <v>#REF!</v>
      </c>
      <c r="BH140" s="197" t="e">
        <f t="shared" si="317"/>
        <v>#REF!</v>
      </c>
      <c r="BI140" s="197" t="e">
        <f t="shared" si="317"/>
        <v>#DIV/0!</v>
      </c>
      <c r="BJ140" s="197" t="e">
        <f t="shared" si="317"/>
        <v>#REF!</v>
      </c>
      <c r="BK140" s="197" t="e">
        <f t="shared" si="317"/>
        <v>#REF!</v>
      </c>
      <c r="BL140" s="197" t="e">
        <f t="shared" si="317"/>
        <v>#REF!</v>
      </c>
      <c r="BM140" s="197" t="e">
        <f t="shared" si="317"/>
        <v>#REF!</v>
      </c>
      <c r="BN140" s="197" t="e">
        <f t="shared" si="317"/>
        <v>#REF!</v>
      </c>
      <c r="BO140" s="197" t="e">
        <f t="shared" si="317"/>
        <v>#DIV/0!</v>
      </c>
      <c r="BP140" s="197" t="e">
        <f t="shared" si="317"/>
        <v>#REF!</v>
      </c>
      <c r="BQ140" s="197" t="e">
        <f t="shared" si="318"/>
        <v>#REF!</v>
      </c>
      <c r="BR140" s="197" t="e">
        <f t="shared" si="318"/>
        <v>#REF!</v>
      </c>
      <c r="BS140" s="197" t="e">
        <f t="shared" si="318"/>
        <v>#REF!</v>
      </c>
      <c r="BT140" s="197" t="e">
        <f t="shared" si="318"/>
        <v>#REF!</v>
      </c>
      <c r="BU140" s="197" t="e">
        <f t="shared" si="318"/>
        <v>#DIV/0!</v>
      </c>
      <c r="BV140" s="197" t="e">
        <f t="shared" si="318"/>
        <v>#REF!</v>
      </c>
      <c r="BW140" s="197" t="e">
        <f t="shared" si="318"/>
        <v>#REF!</v>
      </c>
    </row>
    <row r="141" spans="2:75">
      <c r="B141" s="6"/>
      <c r="C141" s="177">
        <v>0.18</v>
      </c>
      <c r="D141" s="233"/>
      <c r="E141" s="247" t="e">
        <f t="shared" si="303"/>
        <v>#REF!</v>
      </c>
      <c r="F141" s="262" t="e">
        <f t="shared" si="304"/>
        <v>#DIV/0!</v>
      </c>
      <c r="G141" s="262" t="e">
        <f t="shared" si="304"/>
        <v>#DIV/0!</v>
      </c>
      <c r="H141" s="262" t="e">
        <f t="shared" si="304"/>
        <v>#DIV/0!</v>
      </c>
      <c r="I141" s="247" t="e">
        <f t="shared" si="312"/>
        <v>#REF!</v>
      </c>
      <c r="J141" s="197" t="e">
        <f t="shared" si="312"/>
        <v>#REF!</v>
      </c>
      <c r="K141" s="197" t="e">
        <f t="shared" si="312"/>
        <v>#REF!</v>
      </c>
      <c r="L141" s="197" t="e">
        <f t="shared" si="312"/>
        <v>#REF!</v>
      </c>
      <c r="M141" s="197" t="e">
        <f t="shared" si="312"/>
        <v>#DIV/0!</v>
      </c>
      <c r="N141" s="197" t="e">
        <f t="shared" si="312"/>
        <v>#REF!</v>
      </c>
      <c r="O141" s="197" t="e">
        <f t="shared" si="312"/>
        <v>#REF!</v>
      </c>
      <c r="P141" s="197" t="e">
        <f t="shared" si="312"/>
        <v>#REF!</v>
      </c>
      <c r="Q141" s="197" t="e">
        <f t="shared" si="312"/>
        <v>#REF!</v>
      </c>
      <c r="R141" s="197" t="e">
        <f t="shared" si="312"/>
        <v>#REF!</v>
      </c>
      <c r="S141" s="197" t="e">
        <f t="shared" si="313"/>
        <v>#DIV/0!</v>
      </c>
      <c r="T141" s="197" t="e">
        <f t="shared" si="313"/>
        <v>#REF!</v>
      </c>
      <c r="U141" s="197" t="e">
        <f t="shared" si="313"/>
        <v>#REF!</v>
      </c>
      <c r="V141" s="197" t="e">
        <f t="shared" si="313"/>
        <v>#REF!</v>
      </c>
      <c r="W141" s="197" t="e">
        <f t="shared" si="313"/>
        <v>#REF!</v>
      </c>
      <c r="X141" s="197" t="e">
        <f t="shared" si="313"/>
        <v>#REF!</v>
      </c>
      <c r="Y141" s="197" t="e">
        <f t="shared" si="313"/>
        <v>#DIV/0!</v>
      </c>
      <c r="Z141" s="197" t="e">
        <f t="shared" si="313"/>
        <v>#REF!</v>
      </c>
      <c r="AA141" s="197" t="e">
        <f t="shared" si="313"/>
        <v>#REF!</v>
      </c>
      <c r="AB141" s="197" t="e">
        <f t="shared" si="313"/>
        <v>#REF!</v>
      </c>
      <c r="AC141" s="197" t="e">
        <f t="shared" si="314"/>
        <v>#REF!</v>
      </c>
      <c r="AD141" s="197" t="e">
        <f t="shared" si="314"/>
        <v>#REF!</v>
      </c>
      <c r="AE141" s="197" t="e">
        <f t="shared" si="314"/>
        <v>#REF!</v>
      </c>
      <c r="AF141" s="197" t="e">
        <f t="shared" si="314"/>
        <v>#REF!</v>
      </c>
      <c r="AG141" s="197" t="e">
        <f t="shared" si="314"/>
        <v>#REF!</v>
      </c>
      <c r="AH141" s="197" t="e">
        <f t="shared" si="314"/>
        <v>#REF!</v>
      </c>
      <c r="AI141" s="197" t="e">
        <f t="shared" si="314"/>
        <v>#REF!</v>
      </c>
      <c r="AJ141" s="197" t="e">
        <f t="shared" si="314"/>
        <v>#REF!</v>
      </c>
      <c r="AK141" s="197" t="e">
        <f t="shared" si="314"/>
        <v>#DIV/0!</v>
      </c>
      <c r="AL141" s="197" t="e">
        <f t="shared" si="314"/>
        <v>#REF!</v>
      </c>
      <c r="AM141" s="197" t="e">
        <f t="shared" si="315"/>
        <v>#REF!</v>
      </c>
      <c r="AN141" s="197" t="e">
        <f t="shared" si="315"/>
        <v>#REF!</v>
      </c>
      <c r="AO141" s="197" t="e">
        <f t="shared" si="315"/>
        <v>#REF!</v>
      </c>
      <c r="AP141" s="197" t="e">
        <f t="shared" si="315"/>
        <v>#REF!</v>
      </c>
      <c r="AQ141" s="197" t="e">
        <f t="shared" si="315"/>
        <v>#DIV/0!</v>
      </c>
      <c r="AR141" s="197" t="e">
        <f t="shared" si="315"/>
        <v>#REF!</v>
      </c>
      <c r="AS141" s="197" t="e">
        <f t="shared" si="315"/>
        <v>#REF!</v>
      </c>
      <c r="AT141" s="197" t="e">
        <f t="shared" si="315"/>
        <v>#REF!</v>
      </c>
      <c r="AU141" s="197" t="e">
        <f t="shared" si="315"/>
        <v>#REF!</v>
      </c>
      <c r="AV141" s="197" t="e">
        <f t="shared" si="315"/>
        <v>#REF!</v>
      </c>
      <c r="AW141" s="197" t="e">
        <f t="shared" si="316"/>
        <v>#DIV/0!</v>
      </c>
      <c r="AX141" s="197" t="e">
        <f t="shared" si="316"/>
        <v>#REF!</v>
      </c>
      <c r="AY141" s="197" t="e">
        <f t="shared" si="316"/>
        <v>#REF!</v>
      </c>
      <c r="AZ141" s="197" t="e">
        <f t="shared" si="316"/>
        <v>#REF!</v>
      </c>
      <c r="BA141" s="197" t="e">
        <f t="shared" si="316"/>
        <v>#REF!</v>
      </c>
      <c r="BB141" s="197" t="e">
        <f t="shared" si="316"/>
        <v>#REF!</v>
      </c>
      <c r="BC141" s="197" t="e">
        <f t="shared" si="316"/>
        <v>#DIV/0!</v>
      </c>
      <c r="BD141" s="197" t="e">
        <f t="shared" si="316"/>
        <v>#REF!</v>
      </c>
      <c r="BE141" s="197" t="e">
        <f t="shared" si="316"/>
        <v>#REF!</v>
      </c>
      <c r="BF141" s="197" t="e">
        <f t="shared" si="316"/>
        <v>#REF!</v>
      </c>
      <c r="BG141" s="197" t="e">
        <f t="shared" si="317"/>
        <v>#REF!</v>
      </c>
      <c r="BH141" s="197" t="e">
        <f t="shared" si="317"/>
        <v>#REF!</v>
      </c>
      <c r="BI141" s="197" t="e">
        <f t="shared" si="317"/>
        <v>#DIV/0!</v>
      </c>
      <c r="BJ141" s="197" t="e">
        <f t="shared" si="317"/>
        <v>#REF!</v>
      </c>
      <c r="BK141" s="197" t="e">
        <f t="shared" si="317"/>
        <v>#REF!</v>
      </c>
      <c r="BL141" s="197" t="e">
        <f t="shared" si="317"/>
        <v>#REF!</v>
      </c>
      <c r="BM141" s="197" t="e">
        <f t="shared" si="317"/>
        <v>#REF!</v>
      </c>
      <c r="BN141" s="197" t="e">
        <f t="shared" si="317"/>
        <v>#REF!</v>
      </c>
      <c r="BO141" s="197" t="e">
        <f t="shared" si="317"/>
        <v>#DIV/0!</v>
      </c>
      <c r="BP141" s="197" t="e">
        <f t="shared" si="317"/>
        <v>#REF!</v>
      </c>
      <c r="BQ141" s="197" t="e">
        <f t="shared" si="318"/>
        <v>#REF!</v>
      </c>
      <c r="BR141" s="197" t="e">
        <f t="shared" si="318"/>
        <v>#REF!</v>
      </c>
      <c r="BS141" s="197" t="e">
        <f t="shared" si="318"/>
        <v>#REF!</v>
      </c>
      <c r="BT141" s="197" t="e">
        <f t="shared" si="318"/>
        <v>#REF!</v>
      </c>
      <c r="BU141" s="197" t="e">
        <f t="shared" si="318"/>
        <v>#DIV/0!</v>
      </c>
      <c r="BV141" s="197" t="e">
        <f t="shared" si="318"/>
        <v>#REF!</v>
      </c>
      <c r="BW141" s="197" t="e">
        <f t="shared" si="318"/>
        <v>#REF!</v>
      </c>
    </row>
    <row r="142" spans="2:75">
      <c r="B142" s="6"/>
      <c r="C142" s="177">
        <v>0.19</v>
      </c>
      <c r="D142" s="233"/>
      <c r="E142" s="247" t="e">
        <f t="shared" si="303"/>
        <v>#REF!</v>
      </c>
      <c r="F142" s="262" t="e">
        <f t="shared" si="304"/>
        <v>#DIV/0!</v>
      </c>
      <c r="G142" s="262" t="e">
        <f t="shared" si="304"/>
        <v>#DIV/0!</v>
      </c>
      <c r="H142" s="262" t="e">
        <f t="shared" si="304"/>
        <v>#DIV/0!</v>
      </c>
      <c r="I142" s="247" t="e">
        <f t="shared" si="312"/>
        <v>#REF!</v>
      </c>
      <c r="J142" s="197" t="e">
        <f t="shared" si="312"/>
        <v>#REF!</v>
      </c>
      <c r="K142" s="197" t="e">
        <f t="shared" si="312"/>
        <v>#REF!</v>
      </c>
      <c r="L142" s="197" t="e">
        <f t="shared" si="312"/>
        <v>#REF!</v>
      </c>
      <c r="M142" s="197" t="e">
        <f t="shared" si="312"/>
        <v>#DIV/0!</v>
      </c>
      <c r="N142" s="197" t="e">
        <f t="shared" si="312"/>
        <v>#REF!</v>
      </c>
      <c r="O142" s="197" t="e">
        <f t="shared" si="312"/>
        <v>#REF!</v>
      </c>
      <c r="P142" s="197" t="e">
        <f t="shared" si="312"/>
        <v>#REF!</v>
      </c>
      <c r="Q142" s="197" t="e">
        <f t="shared" si="312"/>
        <v>#REF!</v>
      </c>
      <c r="R142" s="197" t="e">
        <f t="shared" si="312"/>
        <v>#REF!</v>
      </c>
      <c r="S142" s="197" t="e">
        <f t="shared" si="313"/>
        <v>#DIV/0!</v>
      </c>
      <c r="T142" s="197" t="e">
        <f t="shared" si="313"/>
        <v>#REF!</v>
      </c>
      <c r="U142" s="197" t="e">
        <f t="shared" si="313"/>
        <v>#REF!</v>
      </c>
      <c r="V142" s="197" t="e">
        <f t="shared" si="313"/>
        <v>#REF!</v>
      </c>
      <c r="W142" s="197" t="e">
        <f t="shared" si="313"/>
        <v>#REF!</v>
      </c>
      <c r="X142" s="197" t="e">
        <f t="shared" si="313"/>
        <v>#REF!</v>
      </c>
      <c r="Y142" s="197" t="e">
        <f t="shared" si="313"/>
        <v>#DIV/0!</v>
      </c>
      <c r="Z142" s="197" t="e">
        <f t="shared" si="313"/>
        <v>#REF!</v>
      </c>
      <c r="AA142" s="197" t="e">
        <f t="shared" si="313"/>
        <v>#REF!</v>
      </c>
      <c r="AB142" s="197" t="e">
        <f t="shared" si="313"/>
        <v>#REF!</v>
      </c>
      <c r="AC142" s="197" t="e">
        <f t="shared" si="314"/>
        <v>#REF!</v>
      </c>
      <c r="AD142" s="197" t="e">
        <f t="shared" si="314"/>
        <v>#REF!</v>
      </c>
      <c r="AE142" s="197" t="e">
        <f t="shared" si="314"/>
        <v>#REF!</v>
      </c>
      <c r="AF142" s="197" t="e">
        <f t="shared" si="314"/>
        <v>#REF!</v>
      </c>
      <c r="AG142" s="197" t="e">
        <f t="shared" si="314"/>
        <v>#REF!</v>
      </c>
      <c r="AH142" s="197" t="e">
        <f t="shared" si="314"/>
        <v>#REF!</v>
      </c>
      <c r="AI142" s="197" t="e">
        <f t="shared" si="314"/>
        <v>#REF!</v>
      </c>
      <c r="AJ142" s="197" t="e">
        <f t="shared" si="314"/>
        <v>#REF!</v>
      </c>
      <c r="AK142" s="197" t="e">
        <f t="shared" si="314"/>
        <v>#DIV/0!</v>
      </c>
      <c r="AL142" s="197" t="e">
        <f t="shared" si="314"/>
        <v>#REF!</v>
      </c>
      <c r="AM142" s="197" t="e">
        <f t="shared" si="315"/>
        <v>#REF!</v>
      </c>
      <c r="AN142" s="197" t="e">
        <f t="shared" si="315"/>
        <v>#REF!</v>
      </c>
      <c r="AO142" s="197" t="e">
        <f t="shared" si="315"/>
        <v>#REF!</v>
      </c>
      <c r="AP142" s="197" t="e">
        <f t="shared" si="315"/>
        <v>#REF!</v>
      </c>
      <c r="AQ142" s="197" t="e">
        <f t="shared" si="315"/>
        <v>#DIV/0!</v>
      </c>
      <c r="AR142" s="197" t="e">
        <f t="shared" si="315"/>
        <v>#REF!</v>
      </c>
      <c r="AS142" s="197" t="e">
        <f t="shared" si="315"/>
        <v>#REF!</v>
      </c>
      <c r="AT142" s="197" t="e">
        <f t="shared" si="315"/>
        <v>#REF!</v>
      </c>
      <c r="AU142" s="197" t="e">
        <f t="shared" si="315"/>
        <v>#REF!</v>
      </c>
      <c r="AV142" s="197" t="e">
        <f t="shared" si="315"/>
        <v>#REF!</v>
      </c>
      <c r="AW142" s="197" t="e">
        <f t="shared" si="316"/>
        <v>#DIV/0!</v>
      </c>
      <c r="AX142" s="197" t="e">
        <f t="shared" si="316"/>
        <v>#REF!</v>
      </c>
      <c r="AY142" s="197" t="e">
        <f t="shared" si="316"/>
        <v>#REF!</v>
      </c>
      <c r="AZ142" s="197" t="e">
        <f t="shared" si="316"/>
        <v>#REF!</v>
      </c>
      <c r="BA142" s="197" t="e">
        <f t="shared" si="316"/>
        <v>#REF!</v>
      </c>
      <c r="BB142" s="197" t="e">
        <f t="shared" si="316"/>
        <v>#REF!</v>
      </c>
      <c r="BC142" s="197" t="e">
        <f t="shared" si="316"/>
        <v>#DIV/0!</v>
      </c>
      <c r="BD142" s="197" t="e">
        <f t="shared" si="316"/>
        <v>#REF!</v>
      </c>
      <c r="BE142" s="197" t="e">
        <f t="shared" si="316"/>
        <v>#REF!</v>
      </c>
      <c r="BF142" s="197" t="e">
        <f t="shared" si="316"/>
        <v>#REF!</v>
      </c>
      <c r="BG142" s="197" t="e">
        <f t="shared" si="317"/>
        <v>#REF!</v>
      </c>
      <c r="BH142" s="197" t="e">
        <f t="shared" si="317"/>
        <v>#REF!</v>
      </c>
      <c r="BI142" s="197" t="e">
        <f t="shared" si="317"/>
        <v>#DIV/0!</v>
      </c>
      <c r="BJ142" s="197" t="e">
        <f t="shared" si="317"/>
        <v>#REF!</v>
      </c>
      <c r="BK142" s="197" t="e">
        <f t="shared" si="317"/>
        <v>#REF!</v>
      </c>
      <c r="BL142" s="197" t="e">
        <f t="shared" si="317"/>
        <v>#REF!</v>
      </c>
      <c r="BM142" s="197" t="e">
        <f t="shared" si="317"/>
        <v>#REF!</v>
      </c>
      <c r="BN142" s="197" t="e">
        <f t="shared" si="317"/>
        <v>#REF!</v>
      </c>
      <c r="BO142" s="197" t="e">
        <f t="shared" si="317"/>
        <v>#DIV/0!</v>
      </c>
      <c r="BP142" s="197" t="e">
        <f t="shared" si="317"/>
        <v>#REF!</v>
      </c>
      <c r="BQ142" s="197" t="e">
        <f t="shared" si="318"/>
        <v>#REF!</v>
      </c>
      <c r="BR142" s="197" t="e">
        <f t="shared" si="318"/>
        <v>#REF!</v>
      </c>
      <c r="BS142" s="197" t="e">
        <f t="shared" si="318"/>
        <v>#REF!</v>
      </c>
      <c r="BT142" s="197" t="e">
        <f t="shared" si="318"/>
        <v>#REF!</v>
      </c>
      <c r="BU142" s="197" t="e">
        <f t="shared" si="318"/>
        <v>#DIV/0!</v>
      </c>
      <c r="BV142" s="197" t="e">
        <f t="shared" si="318"/>
        <v>#REF!</v>
      </c>
      <c r="BW142" s="197" t="e">
        <f t="shared" si="318"/>
        <v>#REF!</v>
      </c>
    </row>
    <row r="143" spans="2:75">
      <c r="B143" s="6"/>
      <c r="C143" s="177">
        <v>0.2</v>
      </c>
      <c r="D143" s="233"/>
      <c r="E143" s="247" t="e">
        <f t="shared" si="303"/>
        <v>#REF!</v>
      </c>
      <c r="F143" s="262" t="e">
        <f t="shared" si="304"/>
        <v>#DIV/0!</v>
      </c>
      <c r="G143" s="262" t="e">
        <f t="shared" si="304"/>
        <v>#DIV/0!</v>
      </c>
      <c r="H143" s="262" t="e">
        <f t="shared" si="304"/>
        <v>#DIV/0!</v>
      </c>
      <c r="I143" s="247" t="e">
        <f t="shared" ref="I143:R148" si="319">((($C$121/100)-($C143*I$110))/I$111)*I$101</f>
        <v>#REF!</v>
      </c>
      <c r="J143" s="197" t="e">
        <f t="shared" si="319"/>
        <v>#REF!</v>
      </c>
      <c r="K143" s="197" t="e">
        <f t="shared" si="319"/>
        <v>#REF!</v>
      </c>
      <c r="L143" s="197" t="e">
        <f t="shared" si="319"/>
        <v>#REF!</v>
      </c>
      <c r="M143" s="197" t="e">
        <f t="shared" si="319"/>
        <v>#DIV/0!</v>
      </c>
      <c r="N143" s="197" t="e">
        <f t="shared" si="319"/>
        <v>#REF!</v>
      </c>
      <c r="O143" s="197" t="e">
        <f t="shared" si="319"/>
        <v>#REF!</v>
      </c>
      <c r="P143" s="197" t="e">
        <f t="shared" si="319"/>
        <v>#REF!</v>
      </c>
      <c r="Q143" s="197" t="e">
        <f t="shared" si="319"/>
        <v>#REF!</v>
      </c>
      <c r="R143" s="197" t="e">
        <f t="shared" si="319"/>
        <v>#REF!</v>
      </c>
      <c r="S143" s="197" t="e">
        <f t="shared" ref="S143:AB148" si="320">((($C$121/100)-($C143*S$110))/S$111)*S$101</f>
        <v>#DIV/0!</v>
      </c>
      <c r="T143" s="197" t="e">
        <f t="shared" si="320"/>
        <v>#REF!</v>
      </c>
      <c r="U143" s="197" t="e">
        <f t="shared" si="320"/>
        <v>#REF!</v>
      </c>
      <c r="V143" s="197" t="e">
        <f t="shared" si="320"/>
        <v>#REF!</v>
      </c>
      <c r="W143" s="197" t="e">
        <f t="shared" si="320"/>
        <v>#REF!</v>
      </c>
      <c r="X143" s="197" t="e">
        <f t="shared" si="320"/>
        <v>#REF!</v>
      </c>
      <c r="Y143" s="197" t="e">
        <f t="shared" si="320"/>
        <v>#DIV/0!</v>
      </c>
      <c r="Z143" s="197" t="e">
        <f t="shared" si="320"/>
        <v>#REF!</v>
      </c>
      <c r="AA143" s="197" t="e">
        <f t="shared" si="320"/>
        <v>#REF!</v>
      </c>
      <c r="AB143" s="197" t="e">
        <f t="shared" si="320"/>
        <v>#REF!</v>
      </c>
      <c r="AC143" s="197" t="e">
        <f t="shared" ref="AC143:AL148" si="321">((($C$121/100)-($C143*AC$110))/AC$111)*AC$101</f>
        <v>#REF!</v>
      </c>
      <c r="AD143" s="197" t="e">
        <f t="shared" si="321"/>
        <v>#REF!</v>
      </c>
      <c r="AE143" s="197" t="e">
        <f t="shared" si="321"/>
        <v>#REF!</v>
      </c>
      <c r="AF143" s="197" t="e">
        <f t="shared" si="321"/>
        <v>#REF!</v>
      </c>
      <c r="AG143" s="197" t="e">
        <f t="shared" si="321"/>
        <v>#REF!</v>
      </c>
      <c r="AH143" s="197" t="e">
        <f t="shared" si="321"/>
        <v>#REF!</v>
      </c>
      <c r="AI143" s="197" t="e">
        <f t="shared" si="321"/>
        <v>#REF!</v>
      </c>
      <c r="AJ143" s="197" t="e">
        <f t="shared" si="321"/>
        <v>#REF!</v>
      </c>
      <c r="AK143" s="197" t="e">
        <f t="shared" si="321"/>
        <v>#DIV/0!</v>
      </c>
      <c r="AL143" s="197" t="e">
        <f t="shared" si="321"/>
        <v>#REF!</v>
      </c>
      <c r="AM143" s="197" t="e">
        <f t="shared" ref="AM143:AV148" si="322">((($C$121/100)-($C143*AM$110))/AM$111)*AM$101</f>
        <v>#REF!</v>
      </c>
      <c r="AN143" s="197" t="e">
        <f t="shared" si="322"/>
        <v>#REF!</v>
      </c>
      <c r="AO143" s="197" t="e">
        <f t="shared" si="322"/>
        <v>#REF!</v>
      </c>
      <c r="AP143" s="197" t="e">
        <f t="shared" si="322"/>
        <v>#REF!</v>
      </c>
      <c r="AQ143" s="197" t="e">
        <f t="shared" si="322"/>
        <v>#DIV/0!</v>
      </c>
      <c r="AR143" s="197" t="e">
        <f t="shared" si="322"/>
        <v>#REF!</v>
      </c>
      <c r="AS143" s="197" t="e">
        <f t="shared" si="322"/>
        <v>#REF!</v>
      </c>
      <c r="AT143" s="197" t="e">
        <f t="shared" si="322"/>
        <v>#REF!</v>
      </c>
      <c r="AU143" s="197" t="e">
        <f t="shared" si="322"/>
        <v>#REF!</v>
      </c>
      <c r="AV143" s="197" t="e">
        <f t="shared" si="322"/>
        <v>#REF!</v>
      </c>
      <c r="AW143" s="197" t="e">
        <f t="shared" ref="AW143:BF148" si="323">((($C$121/100)-($C143*AW$110))/AW$111)*AW$101</f>
        <v>#DIV/0!</v>
      </c>
      <c r="AX143" s="197" t="e">
        <f t="shared" si="323"/>
        <v>#REF!</v>
      </c>
      <c r="AY143" s="197" t="e">
        <f t="shared" si="323"/>
        <v>#REF!</v>
      </c>
      <c r="AZ143" s="197" t="e">
        <f t="shared" si="323"/>
        <v>#REF!</v>
      </c>
      <c r="BA143" s="197" t="e">
        <f t="shared" si="323"/>
        <v>#REF!</v>
      </c>
      <c r="BB143" s="197" t="e">
        <f t="shared" si="323"/>
        <v>#REF!</v>
      </c>
      <c r="BC143" s="197" t="e">
        <f t="shared" si="323"/>
        <v>#DIV/0!</v>
      </c>
      <c r="BD143" s="197" t="e">
        <f t="shared" si="323"/>
        <v>#REF!</v>
      </c>
      <c r="BE143" s="197" t="e">
        <f t="shared" si="323"/>
        <v>#REF!</v>
      </c>
      <c r="BF143" s="197" t="e">
        <f t="shared" si="323"/>
        <v>#REF!</v>
      </c>
      <c r="BG143" s="197" t="e">
        <f t="shared" ref="BG143:BP148" si="324">((($C$121/100)-($C143*BG$110))/BG$111)*BG$101</f>
        <v>#REF!</v>
      </c>
      <c r="BH143" s="197" t="e">
        <f t="shared" si="324"/>
        <v>#REF!</v>
      </c>
      <c r="BI143" s="197" t="e">
        <f t="shared" si="324"/>
        <v>#DIV/0!</v>
      </c>
      <c r="BJ143" s="197" t="e">
        <f t="shared" si="324"/>
        <v>#REF!</v>
      </c>
      <c r="BK143" s="197" t="e">
        <f t="shared" si="324"/>
        <v>#REF!</v>
      </c>
      <c r="BL143" s="197" t="e">
        <f t="shared" si="324"/>
        <v>#REF!</v>
      </c>
      <c r="BM143" s="197" t="e">
        <f t="shared" si="324"/>
        <v>#REF!</v>
      </c>
      <c r="BN143" s="197" t="e">
        <f t="shared" si="324"/>
        <v>#REF!</v>
      </c>
      <c r="BO143" s="197" t="e">
        <f t="shared" si="324"/>
        <v>#DIV/0!</v>
      </c>
      <c r="BP143" s="197" t="e">
        <f t="shared" si="324"/>
        <v>#REF!</v>
      </c>
      <c r="BQ143" s="197" t="e">
        <f t="shared" ref="BQ143:BW148" si="325">((($C$121/100)-($C143*BQ$110))/BQ$111)*BQ$101</f>
        <v>#REF!</v>
      </c>
      <c r="BR143" s="197" t="e">
        <f t="shared" si="325"/>
        <v>#REF!</v>
      </c>
      <c r="BS143" s="197" t="e">
        <f t="shared" si="325"/>
        <v>#REF!</v>
      </c>
      <c r="BT143" s="197" t="e">
        <f t="shared" si="325"/>
        <v>#REF!</v>
      </c>
      <c r="BU143" s="197" t="e">
        <f t="shared" si="325"/>
        <v>#DIV/0!</v>
      </c>
      <c r="BV143" s="197" t="e">
        <f t="shared" si="325"/>
        <v>#REF!</v>
      </c>
      <c r="BW143" s="197" t="e">
        <f t="shared" si="325"/>
        <v>#REF!</v>
      </c>
    </row>
    <row r="144" spans="2:75">
      <c r="B144" s="6"/>
      <c r="C144" s="177">
        <v>0.21</v>
      </c>
      <c r="D144" s="233"/>
      <c r="E144" s="247" t="e">
        <f t="shared" si="303"/>
        <v>#REF!</v>
      </c>
      <c r="F144" s="262" t="e">
        <f t="shared" si="304"/>
        <v>#DIV/0!</v>
      </c>
      <c r="G144" s="262" t="e">
        <f t="shared" si="304"/>
        <v>#DIV/0!</v>
      </c>
      <c r="H144" s="262" t="e">
        <f t="shared" si="304"/>
        <v>#DIV/0!</v>
      </c>
      <c r="I144" s="247" t="e">
        <f t="shared" si="319"/>
        <v>#REF!</v>
      </c>
      <c r="J144" s="197" t="e">
        <f t="shared" si="319"/>
        <v>#REF!</v>
      </c>
      <c r="K144" s="197" t="e">
        <f t="shared" si="319"/>
        <v>#REF!</v>
      </c>
      <c r="L144" s="197" t="e">
        <f t="shared" si="319"/>
        <v>#REF!</v>
      </c>
      <c r="M144" s="197" t="e">
        <f t="shared" si="319"/>
        <v>#DIV/0!</v>
      </c>
      <c r="N144" s="197" t="e">
        <f t="shared" si="319"/>
        <v>#REF!</v>
      </c>
      <c r="O144" s="197" t="e">
        <f t="shared" si="319"/>
        <v>#REF!</v>
      </c>
      <c r="P144" s="197" t="e">
        <f t="shared" si="319"/>
        <v>#REF!</v>
      </c>
      <c r="Q144" s="197" t="e">
        <f t="shared" si="319"/>
        <v>#REF!</v>
      </c>
      <c r="R144" s="197" t="e">
        <f t="shared" si="319"/>
        <v>#REF!</v>
      </c>
      <c r="S144" s="197" t="e">
        <f t="shared" si="320"/>
        <v>#DIV/0!</v>
      </c>
      <c r="T144" s="197" t="e">
        <f t="shared" si="320"/>
        <v>#REF!</v>
      </c>
      <c r="U144" s="197" t="e">
        <f t="shared" si="320"/>
        <v>#REF!</v>
      </c>
      <c r="V144" s="197" t="e">
        <f t="shared" si="320"/>
        <v>#REF!</v>
      </c>
      <c r="W144" s="197" t="e">
        <f t="shared" si="320"/>
        <v>#REF!</v>
      </c>
      <c r="X144" s="197" t="e">
        <f t="shared" si="320"/>
        <v>#REF!</v>
      </c>
      <c r="Y144" s="197" t="e">
        <f t="shared" si="320"/>
        <v>#DIV/0!</v>
      </c>
      <c r="Z144" s="197" t="e">
        <f t="shared" si="320"/>
        <v>#REF!</v>
      </c>
      <c r="AA144" s="197" t="e">
        <f t="shared" si="320"/>
        <v>#REF!</v>
      </c>
      <c r="AB144" s="197" t="e">
        <f t="shared" si="320"/>
        <v>#REF!</v>
      </c>
      <c r="AC144" s="197" t="e">
        <f t="shared" si="321"/>
        <v>#REF!</v>
      </c>
      <c r="AD144" s="197" t="e">
        <f t="shared" si="321"/>
        <v>#REF!</v>
      </c>
      <c r="AE144" s="197" t="e">
        <f t="shared" si="321"/>
        <v>#REF!</v>
      </c>
      <c r="AF144" s="197" t="e">
        <f t="shared" si="321"/>
        <v>#REF!</v>
      </c>
      <c r="AG144" s="197" t="e">
        <f t="shared" si="321"/>
        <v>#REF!</v>
      </c>
      <c r="AH144" s="197" t="e">
        <f t="shared" si="321"/>
        <v>#REF!</v>
      </c>
      <c r="AI144" s="197" t="e">
        <f t="shared" si="321"/>
        <v>#REF!</v>
      </c>
      <c r="AJ144" s="197" t="e">
        <f t="shared" si="321"/>
        <v>#REF!</v>
      </c>
      <c r="AK144" s="197" t="e">
        <f t="shared" si="321"/>
        <v>#DIV/0!</v>
      </c>
      <c r="AL144" s="197" t="e">
        <f t="shared" si="321"/>
        <v>#REF!</v>
      </c>
      <c r="AM144" s="197" t="e">
        <f t="shared" si="322"/>
        <v>#REF!</v>
      </c>
      <c r="AN144" s="197" t="e">
        <f t="shared" si="322"/>
        <v>#REF!</v>
      </c>
      <c r="AO144" s="197" t="e">
        <f t="shared" si="322"/>
        <v>#REF!</v>
      </c>
      <c r="AP144" s="197" t="e">
        <f t="shared" si="322"/>
        <v>#REF!</v>
      </c>
      <c r="AQ144" s="197" t="e">
        <f t="shared" si="322"/>
        <v>#DIV/0!</v>
      </c>
      <c r="AR144" s="197" t="e">
        <f t="shared" si="322"/>
        <v>#REF!</v>
      </c>
      <c r="AS144" s="197" t="e">
        <f t="shared" si="322"/>
        <v>#REF!</v>
      </c>
      <c r="AT144" s="197" t="e">
        <f t="shared" si="322"/>
        <v>#REF!</v>
      </c>
      <c r="AU144" s="197" t="e">
        <f t="shared" si="322"/>
        <v>#REF!</v>
      </c>
      <c r="AV144" s="197" t="e">
        <f t="shared" si="322"/>
        <v>#REF!</v>
      </c>
      <c r="AW144" s="197" t="e">
        <f t="shared" si="323"/>
        <v>#DIV/0!</v>
      </c>
      <c r="AX144" s="197" t="e">
        <f t="shared" si="323"/>
        <v>#REF!</v>
      </c>
      <c r="AY144" s="197" t="e">
        <f t="shared" si="323"/>
        <v>#REF!</v>
      </c>
      <c r="AZ144" s="197" t="e">
        <f t="shared" si="323"/>
        <v>#REF!</v>
      </c>
      <c r="BA144" s="197" t="e">
        <f t="shared" si="323"/>
        <v>#REF!</v>
      </c>
      <c r="BB144" s="197" t="e">
        <f t="shared" si="323"/>
        <v>#REF!</v>
      </c>
      <c r="BC144" s="197" t="e">
        <f t="shared" si="323"/>
        <v>#DIV/0!</v>
      </c>
      <c r="BD144" s="197" t="e">
        <f t="shared" si="323"/>
        <v>#REF!</v>
      </c>
      <c r="BE144" s="197" t="e">
        <f t="shared" si="323"/>
        <v>#REF!</v>
      </c>
      <c r="BF144" s="197" t="e">
        <f t="shared" si="323"/>
        <v>#REF!</v>
      </c>
      <c r="BG144" s="197" t="e">
        <f t="shared" si="324"/>
        <v>#REF!</v>
      </c>
      <c r="BH144" s="197" t="e">
        <f t="shared" si="324"/>
        <v>#REF!</v>
      </c>
      <c r="BI144" s="197" t="e">
        <f t="shared" si="324"/>
        <v>#DIV/0!</v>
      </c>
      <c r="BJ144" s="197" t="e">
        <f t="shared" si="324"/>
        <v>#REF!</v>
      </c>
      <c r="BK144" s="197" t="e">
        <f t="shared" si="324"/>
        <v>#REF!</v>
      </c>
      <c r="BL144" s="197" t="e">
        <f t="shared" si="324"/>
        <v>#REF!</v>
      </c>
      <c r="BM144" s="197" t="e">
        <f t="shared" si="324"/>
        <v>#REF!</v>
      </c>
      <c r="BN144" s="197" t="e">
        <f t="shared" si="324"/>
        <v>#REF!</v>
      </c>
      <c r="BO144" s="197" t="e">
        <f t="shared" si="324"/>
        <v>#DIV/0!</v>
      </c>
      <c r="BP144" s="197" t="e">
        <f t="shared" si="324"/>
        <v>#REF!</v>
      </c>
      <c r="BQ144" s="197" t="e">
        <f t="shared" si="325"/>
        <v>#REF!</v>
      </c>
      <c r="BR144" s="197" t="e">
        <f t="shared" si="325"/>
        <v>#REF!</v>
      </c>
      <c r="BS144" s="197" t="e">
        <f t="shared" si="325"/>
        <v>#REF!</v>
      </c>
      <c r="BT144" s="197" t="e">
        <f t="shared" si="325"/>
        <v>#REF!</v>
      </c>
      <c r="BU144" s="197" t="e">
        <f t="shared" si="325"/>
        <v>#DIV/0!</v>
      </c>
      <c r="BV144" s="197" t="e">
        <f t="shared" si="325"/>
        <v>#REF!</v>
      </c>
      <c r="BW144" s="197" t="e">
        <f t="shared" si="325"/>
        <v>#REF!</v>
      </c>
    </row>
    <row r="145" spans="2:75">
      <c r="B145" s="6"/>
      <c r="C145" s="177">
        <v>0.22</v>
      </c>
      <c r="D145" s="233"/>
      <c r="E145" s="247" t="e">
        <f t="shared" si="303"/>
        <v>#REF!</v>
      </c>
      <c r="F145" s="262" t="e">
        <f t="shared" si="304"/>
        <v>#DIV/0!</v>
      </c>
      <c r="G145" s="262" t="e">
        <f t="shared" si="304"/>
        <v>#DIV/0!</v>
      </c>
      <c r="H145" s="262" t="e">
        <f t="shared" si="304"/>
        <v>#DIV/0!</v>
      </c>
      <c r="I145" s="247" t="e">
        <f t="shared" si="319"/>
        <v>#REF!</v>
      </c>
      <c r="J145" s="197" t="e">
        <f t="shared" si="319"/>
        <v>#REF!</v>
      </c>
      <c r="K145" s="197" t="e">
        <f t="shared" si="319"/>
        <v>#REF!</v>
      </c>
      <c r="L145" s="197" t="e">
        <f t="shared" si="319"/>
        <v>#REF!</v>
      </c>
      <c r="M145" s="197" t="e">
        <f t="shared" si="319"/>
        <v>#DIV/0!</v>
      </c>
      <c r="N145" s="197" t="e">
        <f t="shared" si="319"/>
        <v>#REF!</v>
      </c>
      <c r="O145" s="197" t="e">
        <f t="shared" si="319"/>
        <v>#REF!</v>
      </c>
      <c r="P145" s="197" t="e">
        <f t="shared" si="319"/>
        <v>#REF!</v>
      </c>
      <c r="Q145" s="197" t="e">
        <f t="shared" si="319"/>
        <v>#REF!</v>
      </c>
      <c r="R145" s="197" t="e">
        <f t="shared" si="319"/>
        <v>#REF!</v>
      </c>
      <c r="S145" s="197" t="e">
        <f t="shared" si="320"/>
        <v>#DIV/0!</v>
      </c>
      <c r="T145" s="197" t="e">
        <f t="shared" si="320"/>
        <v>#REF!</v>
      </c>
      <c r="U145" s="197" t="e">
        <f t="shared" si="320"/>
        <v>#REF!</v>
      </c>
      <c r="V145" s="197" t="e">
        <f t="shared" si="320"/>
        <v>#REF!</v>
      </c>
      <c r="W145" s="197" t="e">
        <f t="shared" si="320"/>
        <v>#REF!</v>
      </c>
      <c r="X145" s="197" t="e">
        <f t="shared" si="320"/>
        <v>#REF!</v>
      </c>
      <c r="Y145" s="197" t="e">
        <f t="shared" si="320"/>
        <v>#DIV/0!</v>
      </c>
      <c r="Z145" s="197" t="e">
        <f t="shared" si="320"/>
        <v>#REF!</v>
      </c>
      <c r="AA145" s="197" t="e">
        <f t="shared" si="320"/>
        <v>#REF!</v>
      </c>
      <c r="AB145" s="197" t="e">
        <f t="shared" si="320"/>
        <v>#REF!</v>
      </c>
      <c r="AC145" s="197" t="e">
        <f t="shared" si="321"/>
        <v>#REF!</v>
      </c>
      <c r="AD145" s="197" t="e">
        <f t="shared" si="321"/>
        <v>#REF!</v>
      </c>
      <c r="AE145" s="197" t="e">
        <f t="shared" si="321"/>
        <v>#REF!</v>
      </c>
      <c r="AF145" s="197" t="e">
        <f t="shared" si="321"/>
        <v>#REF!</v>
      </c>
      <c r="AG145" s="197" t="e">
        <f t="shared" si="321"/>
        <v>#REF!</v>
      </c>
      <c r="AH145" s="197" t="e">
        <f t="shared" si="321"/>
        <v>#REF!</v>
      </c>
      <c r="AI145" s="197" t="e">
        <f t="shared" si="321"/>
        <v>#REF!</v>
      </c>
      <c r="AJ145" s="197" t="e">
        <f t="shared" si="321"/>
        <v>#REF!</v>
      </c>
      <c r="AK145" s="197" t="e">
        <f t="shared" si="321"/>
        <v>#DIV/0!</v>
      </c>
      <c r="AL145" s="197" t="e">
        <f t="shared" si="321"/>
        <v>#REF!</v>
      </c>
      <c r="AM145" s="197" t="e">
        <f t="shared" si="322"/>
        <v>#REF!</v>
      </c>
      <c r="AN145" s="197" t="e">
        <f t="shared" si="322"/>
        <v>#REF!</v>
      </c>
      <c r="AO145" s="197" t="e">
        <f t="shared" si="322"/>
        <v>#REF!</v>
      </c>
      <c r="AP145" s="197" t="e">
        <f t="shared" si="322"/>
        <v>#REF!</v>
      </c>
      <c r="AQ145" s="197" t="e">
        <f t="shared" si="322"/>
        <v>#DIV/0!</v>
      </c>
      <c r="AR145" s="197" t="e">
        <f t="shared" si="322"/>
        <v>#REF!</v>
      </c>
      <c r="AS145" s="197" t="e">
        <f t="shared" si="322"/>
        <v>#REF!</v>
      </c>
      <c r="AT145" s="197" t="e">
        <f t="shared" si="322"/>
        <v>#REF!</v>
      </c>
      <c r="AU145" s="197" t="e">
        <f t="shared" si="322"/>
        <v>#REF!</v>
      </c>
      <c r="AV145" s="197" t="e">
        <f t="shared" si="322"/>
        <v>#REF!</v>
      </c>
      <c r="AW145" s="197" t="e">
        <f t="shared" si="323"/>
        <v>#DIV/0!</v>
      </c>
      <c r="AX145" s="197" t="e">
        <f t="shared" si="323"/>
        <v>#REF!</v>
      </c>
      <c r="AY145" s="197" t="e">
        <f t="shared" si="323"/>
        <v>#REF!</v>
      </c>
      <c r="AZ145" s="197" t="e">
        <f t="shared" si="323"/>
        <v>#REF!</v>
      </c>
      <c r="BA145" s="197" t="e">
        <f t="shared" si="323"/>
        <v>#REF!</v>
      </c>
      <c r="BB145" s="197" t="e">
        <f t="shared" si="323"/>
        <v>#REF!</v>
      </c>
      <c r="BC145" s="197" t="e">
        <f t="shared" si="323"/>
        <v>#DIV/0!</v>
      </c>
      <c r="BD145" s="197" t="e">
        <f t="shared" si="323"/>
        <v>#REF!</v>
      </c>
      <c r="BE145" s="197" t="e">
        <f t="shared" si="323"/>
        <v>#REF!</v>
      </c>
      <c r="BF145" s="197" t="e">
        <f t="shared" si="323"/>
        <v>#REF!</v>
      </c>
      <c r="BG145" s="197" t="e">
        <f t="shared" si="324"/>
        <v>#REF!</v>
      </c>
      <c r="BH145" s="197" t="e">
        <f t="shared" si="324"/>
        <v>#REF!</v>
      </c>
      <c r="BI145" s="197" t="e">
        <f t="shared" si="324"/>
        <v>#DIV/0!</v>
      </c>
      <c r="BJ145" s="197" t="e">
        <f t="shared" si="324"/>
        <v>#REF!</v>
      </c>
      <c r="BK145" s="197" t="e">
        <f t="shared" si="324"/>
        <v>#REF!</v>
      </c>
      <c r="BL145" s="197" t="e">
        <f t="shared" si="324"/>
        <v>#REF!</v>
      </c>
      <c r="BM145" s="197" t="e">
        <f t="shared" si="324"/>
        <v>#REF!</v>
      </c>
      <c r="BN145" s="197" t="e">
        <f t="shared" si="324"/>
        <v>#REF!</v>
      </c>
      <c r="BO145" s="197" t="e">
        <f t="shared" si="324"/>
        <v>#DIV/0!</v>
      </c>
      <c r="BP145" s="197" t="e">
        <f t="shared" si="324"/>
        <v>#REF!</v>
      </c>
      <c r="BQ145" s="197" t="e">
        <f t="shared" si="325"/>
        <v>#REF!</v>
      </c>
      <c r="BR145" s="197" t="e">
        <f t="shared" si="325"/>
        <v>#REF!</v>
      </c>
      <c r="BS145" s="197" t="e">
        <f t="shared" si="325"/>
        <v>#REF!</v>
      </c>
      <c r="BT145" s="197" t="e">
        <f t="shared" si="325"/>
        <v>#REF!</v>
      </c>
      <c r="BU145" s="197" t="e">
        <f t="shared" si="325"/>
        <v>#DIV/0!</v>
      </c>
      <c r="BV145" s="197" t="e">
        <f t="shared" si="325"/>
        <v>#REF!</v>
      </c>
      <c r="BW145" s="197" t="e">
        <f t="shared" si="325"/>
        <v>#REF!</v>
      </c>
    </row>
    <row r="146" spans="2:75">
      <c r="B146" s="6"/>
      <c r="C146" s="177">
        <v>0.23</v>
      </c>
      <c r="D146" s="233"/>
      <c r="E146" s="247" t="e">
        <f t="shared" si="303"/>
        <v>#REF!</v>
      </c>
      <c r="F146" s="262" t="e">
        <f t="shared" si="304"/>
        <v>#DIV/0!</v>
      </c>
      <c r="G146" s="262" t="e">
        <f t="shared" si="304"/>
        <v>#DIV/0!</v>
      </c>
      <c r="H146" s="262" t="e">
        <f t="shared" si="304"/>
        <v>#DIV/0!</v>
      </c>
      <c r="I146" s="247" t="e">
        <f t="shared" si="319"/>
        <v>#REF!</v>
      </c>
      <c r="J146" s="197" t="e">
        <f t="shared" si="319"/>
        <v>#REF!</v>
      </c>
      <c r="K146" s="197" t="e">
        <f t="shared" si="319"/>
        <v>#REF!</v>
      </c>
      <c r="L146" s="197" t="e">
        <f t="shared" si="319"/>
        <v>#REF!</v>
      </c>
      <c r="M146" s="197" t="e">
        <f t="shared" si="319"/>
        <v>#DIV/0!</v>
      </c>
      <c r="N146" s="197" t="e">
        <f t="shared" si="319"/>
        <v>#REF!</v>
      </c>
      <c r="O146" s="197" t="e">
        <f t="shared" si="319"/>
        <v>#REF!</v>
      </c>
      <c r="P146" s="197" t="e">
        <f t="shared" si="319"/>
        <v>#REF!</v>
      </c>
      <c r="Q146" s="197" t="e">
        <f t="shared" si="319"/>
        <v>#REF!</v>
      </c>
      <c r="R146" s="197" t="e">
        <f t="shared" si="319"/>
        <v>#REF!</v>
      </c>
      <c r="S146" s="197" t="e">
        <f t="shared" si="320"/>
        <v>#DIV/0!</v>
      </c>
      <c r="T146" s="197" t="e">
        <f t="shared" si="320"/>
        <v>#REF!</v>
      </c>
      <c r="U146" s="197" t="e">
        <f t="shared" si="320"/>
        <v>#REF!</v>
      </c>
      <c r="V146" s="197" t="e">
        <f t="shared" si="320"/>
        <v>#REF!</v>
      </c>
      <c r="W146" s="197" t="e">
        <f t="shared" si="320"/>
        <v>#REF!</v>
      </c>
      <c r="X146" s="197" t="e">
        <f t="shared" si="320"/>
        <v>#REF!</v>
      </c>
      <c r="Y146" s="197" t="e">
        <f t="shared" si="320"/>
        <v>#DIV/0!</v>
      </c>
      <c r="Z146" s="197" t="e">
        <f t="shared" si="320"/>
        <v>#REF!</v>
      </c>
      <c r="AA146" s="197" t="e">
        <f t="shared" si="320"/>
        <v>#REF!</v>
      </c>
      <c r="AB146" s="197" t="e">
        <f t="shared" si="320"/>
        <v>#REF!</v>
      </c>
      <c r="AC146" s="197" t="e">
        <f t="shared" si="321"/>
        <v>#REF!</v>
      </c>
      <c r="AD146" s="197" t="e">
        <f t="shared" si="321"/>
        <v>#REF!</v>
      </c>
      <c r="AE146" s="197" t="e">
        <f t="shared" si="321"/>
        <v>#REF!</v>
      </c>
      <c r="AF146" s="197" t="e">
        <f t="shared" si="321"/>
        <v>#REF!</v>
      </c>
      <c r="AG146" s="197" t="e">
        <f t="shared" si="321"/>
        <v>#REF!</v>
      </c>
      <c r="AH146" s="197" t="e">
        <f t="shared" si="321"/>
        <v>#REF!</v>
      </c>
      <c r="AI146" s="197" t="e">
        <f t="shared" si="321"/>
        <v>#REF!</v>
      </c>
      <c r="AJ146" s="197" t="e">
        <f t="shared" si="321"/>
        <v>#REF!</v>
      </c>
      <c r="AK146" s="197" t="e">
        <f t="shared" si="321"/>
        <v>#DIV/0!</v>
      </c>
      <c r="AL146" s="197" t="e">
        <f t="shared" si="321"/>
        <v>#REF!</v>
      </c>
      <c r="AM146" s="197" t="e">
        <f t="shared" si="322"/>
        <v>#REF!</v>
      </c>
      <c r="AN146" s="197" t="e">
        <f t="shared" si="322"/>
        <v>#REF!</v>
      </c>
      <c r="AO146" s="197" t="e">
        <f t="shared" si="322"/>
        <v>#REF!</v>
      </c>
      <c r="AP146" s="197" t="e">
        <f t="shared" si="322"/>
        <v>#REF!</v>
      </c>
      <c r="AQ146" s="197" t="e">
        <f t="shared" si="322"/>
        <v>#DIV/0!</v>
      </c>
      <c r="AR146" s="197" t="e">
        <f t="shared" si="322"/>
        <v>#REF!</v>
      </c>
      <c r="AS146" s="197" t="e">
        <f t="shared" si="322"/>
        <v>#REF!</v>
      </c>
      <c r="AT146" s="197" t="e">
        <f t="shared" si="322"/>
        <v>#REF!</v>
      </c>
      <c r="AU146" s="197" t="e">
        <f t="shared" si="322"/>
        <v>#REF!</v>
      </c>
      <c r="AV146" s="197" t="e">
        <f t="shared" si="322"/>
        <v>#REF!</v>
      </c>
      <c r="AW146" s="197" t="e">
        <f t="shared" si="323"/>
        <v>#DIV/0!</v>
      </c>
      <c r="AX146" s="197" t="e">
        <f t="shared" si="323"/>
        <v>#REF!</v>
      </c>
      <c r="AY146" s="197" t="e">
        <f t="shared" si="323"/>
        <v>#REF!</v>
      </c>
      <c r="AZ146" s="197" t="e">
        <f t="shared" si="323"/>
        <v>#REF!</v>
      </c>
      <c r="BA146" s="197" t="e">
        <f t="shared" si="323"/>
        <v>#REF!</v>
      </c>
      <c r="BB146" s="197" t="e">
        <f t="shared" si="323"/>
        <v>#REF!</v>
      </c>
      <c r="BC146" s="197" t="e">
        <f t="shared" si="323"/>
        <v>#DIV/0!</v>
      </c>
      <c r="BD146" s="197" t="e">
        <f t="shared" si="323"/>
        <v>#REF!</v>
      </c>
      <c r="BE146" s="197" t="e">
        <f t="shared" si="323"/>
        <v>#REF!</v>
      </c>
      <c r="BF146" s="197" t="e">
        <f t="shared" si="323"/>
        <v>#REF!</v>
      </c>
      <c r="BG146" s="197" t="e">
        <f t="shared" si="324"/>
        <v>#REF!</v>
      </c>
      <c r="BH146" s="197" t="e">
        <f t="shared" si="324"/>
        <v>#REF!</v>
      </c>
      <c r="BI146" s="197" t="e">
        <f t="shared" si="324"/>
        <v>#DIV/0!</v>
      </c>
      <c r="BJ146" s="197" t="e">
        <f t="shared" si="324"/>
        <v>#REF!</v>
      </c>
      <c r="BK146" s="197" t="e">
        <f t="shared" si="324"/>
        <v>#REF!</v>
      </c>
      <c r="BL146" s="197" t="e">
        <f t="shared" si="324"/>
        <v>#REF!</v>
      </c>
      <c r="BM146" s="197" t="e">
        <f t="shared" si="324"/>
        <v>#REF!</v>
      </c>
      <c r="BN146" s="197" t="e">
        <f t="shared" si="324"/>
        <v>#REF!</v>
      </c>
      <c r="BO146" s="197" t="e">
        <f t="shared" si="324"/>
        <v>#DIV/0!</v>
      </c>
      <c r="BP146" s="197" t="e">
        <f t="shared" si="324"/>
        <v>#REF!</v>
      </c>
      <c r="BQ146" s="197" t="e">
        <f t="shared" si="325"/>
        <v>#REF!</v>
      </c>
      <c r="BR146" s="197" t="e">
        <f t="shared" si="325"/>
        <v>#REF!</v>
      </c>
      <c r="BS146" s="197" t="e">
        <f t="shared" si="325"/>
        <v>#REF!</v>
      </c>
      <c r="BT146" s="197" t="e">
        <f t="shared" si="325"/>
        <v>#REF!</v>
      </c>
      <c r="BU146" s="197" t="e">
        <f t="shared" si="325"/>
        <v>#DIV/0!</v>
      </c>
      <c r="BV146" s="197" t="e">
        <f t="shared" si="325"/>
        <v>#REF!</v>
      </c>
      <c r="BW146" s="197" t="e">
        <f t="shared" si="325"/>
        <v>#REF!</v>
      </c>
    </row>
    <row r="147" spans="2:75">
      <c r="B147" s="6"/>
      <c r="C147" s="177">
        <v>0.24</v>
      </c>
      <c r="D147" s="233"/>
      <c r="E147" s="247" t="e">
        <f t="shared" si="303"/>
        <v>#REF!</v>
      </c>
      <c r="F147" s="262" t="e">
        <f t="shared" si="304"/>
        <v>#DIV/0!</v>
      </c>
      <c r="G147" s="262" t="e">
        <f t="shared" si="304"/>
        <v>#DIV/0!</v>
      </c>
      <c r="H147" s="262" t="e">
        <f t="shared" si="304"/>
        <v>#DIV/0!</v>
      </c>
      <c r="I147" s="247" t="e">
        <f t="shared" si="319"/>
        <v>#REF!</v>
      </c>
      <c r="J147" s="197" t="e">
        <f t="shared" si="319"/>
        <v>#REF!</v>
      </c>
      <c r="K147" s="197" t="e">
        <f t="shared" si="319"/>
        <v>#REF!</v>
      </c>
      <c r="L147" s="197" t="e">
        <f t="shared" si="319"/>
        <v>#REF!</v>
      </c>
      <c r="M147" s="197" t="e">
        <f t="shared" si="319"/>
        <v>#DIV/0!</v>
      </c>
      <c r="N147" s="197" t="e">
        <f t="shared" si="319"/>
        <v>#REF!</v>
      </c>
      <c r="O147" s="197" t="e">
        <f t="shared" si="319"/>
        <v>#REF!</v>
      </c>
      <c r="P147" s="197" t="e">
        <f t="shared" si="319"/>
        <v>#REF!</v>
      </c>
      <c r="Q147" s="197" t="e">
        <f t="shared" si="319"/>
        <v>#REF!</v>
      </c>
      <c r="R147" s="197" t="e">
        <f t="shared" si="319"/>
        <v>#REF!</v>
      </c>
      <c r="S147" s="197" t="e">
        <f t="shared" si="320"/>
        <v>#DIV/0!</v>
      </c>
      <c r="T147" s="197" t="e">
        <f t="shared" si="320"/>
        <v>#REF!</v>
      </c>
      <c r="U147" s="197" t="e">
        <f t="shared" si="320"/>
        <v>#REF!</v>
      </c>
      <c r="V147" s="197" t="e">
        <f t="shared" si="320"/>
        <v>#REF!</v>
      </c>
      <c r="W147" s="197" t="e">
        <f t="shared" si="320"/>
        <v>#REF!</v>
      </c>
      <c r="X147" s="197" t="e">
        <f t="shared" si="320"/>
        <v>#REF!</v>
      </c>
      <c r="Y147" s="197" t="e">
        <f t="shared" si="320"/>
        <v>#DIV/0!</v>
      </c>
      <c r="Z147" s="197" t="e">
        <f t="shared" si="320"/>
        <v>#REF!</v>
      </c>
      <c r="AA147" s="197" t="e">
        <f t="shared" si="320"/>
        <v>#REF!</v>
      </c>
      <c r="AB147" s="197" t="e">
        <f t="shared" si="320"/>
        <v>#REF!</v>
      </c>
      <c r="AC147" s="197" t="e">
        <f t="shared" si="321"/>
        <v>#REF!</v>
      </c>
      <c r="AD147" s="197" t="e">
        <f t="shared" si="321"/>
        <v>#REF!</v>
      </c>
      <c r="AE147" s="197" t="e">
        <f t="shared" si="321"/>
        <v>#REF!</v>
      </c>
      <c r="AF147" s="197" t="e">
        <f t="shared" si="321"/>
        <v>#REF!</v>
      </c>
      <c r="AG147" s="197" t="e">
        <f t="shared" si="321"/>
        <v>#REF!</v>
      </c>
      <c r="AH147" s="197" t="e">
        <f t="shared" si="321"/>
        <v>#REF!</v>
      </c>
      <c r="AI147" s="197" t="e">
        <f t="shared" si="321"/>
        <v>#REF!</v>
      </c>
      <c r="AJ147" s="197" t="e">
        <f t="shared" si="321"/>
        <v>#REF!</v>
      </c>
      <c r="AK147" s="197" t="e">
        <f t="shared" si="321"/>
        <v>#DIV/0!</v>
      </c>
      <c r="AL147" s="197" t="e">
        <f t="shared" si="321"/>
        <v>#REF!</v>
      </c>
      <c r="AM147" s="197" t="e">
        <f t="shared" si="322"/>
        <v>#REF!</v>
      </c>
      <c r="AN147" s="197" t="e">
        <f t="shared" si="322"/>
        <v>#REF!</v>
      </c>
      <c r="AO147" s="197" t="e">
        <f t="shared" si="322"/>
        <v>#REF!</v>
      </c>
      <c r="AP147" s="197" t="e">
        <f t="shared" si="322"/>
        <v>#REF!</v>
      </c>
      <c r="AQ147" s="197" t="e">
        <f t="shared" si="322"/>
        <v>#DIV/0!</v>
      </c>
      <c r="AR147" s="197" t="e">
        <f t="shared" si="322"/>
        <v>#REF!</v>
      </c>
      <c r="AS147" s="197" t="e">
        <f t="shared" si="322"/>
        <v>#REF!</v>
      </c>
      <c r="AT147" s="197" t="e">
        <f t="shared" si="322"/>
        <v>#REF!</v>
      </c>
      <c r="AU147" s="197" t="e">
        <f t="shared" si="322"/>
        <v>#REF!</v>
      </c>
      <c r="AV147" s="197" t="e">
        <f t="shared" si="322"/>
        <v>#REF!</v>
      </c>
      <c r="AW147" s="197" t="e">
        <f t="shared" si="323"/>
        <v>#DIV/0!</v>
      </c>
      <c r="AX147" s="197" t="e">
        <f t="shared" si="323"/>
        <v>#REF!</v>
      </c>
      <c r="AY147" s="197" t="e">
        <f t="shared" si="323"/>
        <v>#REF!</v>
      </c>
      <c r="AZ147" s="197" t="e">
        <f t="shared" si="323"/>
        <v>#REF!</v>
      </c>
      <c r="BA147" s="197" t="e">
        <f t="shared" si="323"/>
        <v>#REF!</v>
      </c>
      <c r="BB147" s="197" t="e">
        <f t="shared" si="323"/>
        <v>#REF!</v>
      </c>
      <c r="BC147" s="197" t="e">
        <f t="shared" si="323"/>
        <v>#DIV/0!</v>
      </c>
      <c r="BD147" s="197" t="e">
        <f t="shared" si="323"/>
        <v>#REF!</v>
      </c>
      <c r="BE147" s="197" t="e">
        <f t="shared" si="323"/>
        <v>#REF!</v>
      </c>
      <c r="BF147" s="197" t="e">
        <f t="shared" si="323"/>
        <v>#REF!</v>
      </c>
      <c r="BG147" s="197" t="e">
        <f t="shared" si="324"/>
        <v>#REF!</v>
      </c>
      <c r="BH147" s="197" t="e">
        <f t="shared" si="324"/>
        <v>#REF!</v>
      </c>
      <c r="BI147" s="197" t="e">
        <f t="shared" si="324"/>
        <v>#DIV/0!</v>
      </c>
      <c r="BJ147" s="197" t="e">
        <f t="shared" si="324"/>
        <v>#REF!</v>
      </c>
      <c r="BK147" s="197" t="e">
        <f t="shared" si="324"/>
        <v>#REF!</v>
      </c>
      <c r="BL147" s="197" t="e">
        <f t="shared" si="324"/>
        <v>#REF!</v>
      </c>
      <c r="BM147" s="197" t="e">
        <f t="shared" si="324"/>
        <v>#REF!</v>
      </c>
      <c r="BN147" s="197" t="e">
        <f t="shared" si="324"/>
        <v>#REF!</v>
      </c>
      <c r="BO147" s="197" t="e">
        <f t="shared" si="324"/>
        <v>#DIV/0!</v>
      </c>
      <c r="BP147" s="197" t="e">
        <f t="shared" si="324"/>
        <v>#REF!</v>
      </c>
      <c r="BQ147" s="197" t="e">
        <f t="shared" si="325"/>
        <v>#REF!</v>
      </c>
      <c r="BR147" s="197" t="e">
        <f t="shared" si="325"/>
        <v>#REF!</v>
      </c>
      <c r="BS147" s="197" t="e">
        <f t="shared" si="325"/>
        <v>#REF!</v>
      </c>
      <c r="BT147" s="197" t="e">
        <f t="shared" si="325"/>
        <v>#REF!</v>
      </c>
      <c r="BU147" s="197" t="e">
        <f t="shared" si="325"/>
        <v>#DIV/0!</v>
      </c>
      <c r="BV147" s="197" t="e">
        <f t="shared" si="325"/>
        <v>#REF!</v>
      </c>
      <c r="BW147" s="197" t="e">
        <f t="shared" si="325"/>
        <v>#REF!</v>
      </c>
    </row>
    <row r="148" spans="2:75">
      <c r="B148" s="6"/>
      <c r="C148" s="177">
        <v>0.25</v>
      </c>
      <c r="D148" s="233"/>
      <c r="E148" s="247" t="e">
        <f t="shared" si="303"/>
        <v>#REF!</v>
      </c>
      <c r="F148" s="262" t="e">
        <f t="shared" si="304"/>
        <v>#DIV/0!</v>
      </c>
      <c r="G148" s="262" t="e">
        <f t="shared" si="304"/>
        <v>#DIV/0!</v>
      </c>
      <c r="H148" s="262" t="e">
        <f t="shared" si="304"/>
        <v>#DIV/0!</v>
      </c>
      <c r="I148" s="247" t="e">
        <f t="shared" si="319"/>
        <v>#REF!</v>
      </c>
      <c r="J148" s="197" t="e">
        <f t="shared" si="319"/>
        <v>#REF!</v>
      </c>
      <c r="K148" s="197" t="e">
        <f t="shared" si="319"/>
        <v>#REF!</v>
      </c>
      <c r="L148" s="197" t="e">
        <f t="shared" si="319"/>
        <v>#REF!</v>
      </c>
      <c r="M148" s="197" t="e">
        <f t="shared" si="319"/>
        <v>#DIV/0!</v>
      </c>
      <c r="N148" s="197" t="e">
        <f t="shared" si="319"/>
        <v>#REF!</v>
      </c>
      <c r="O148" s="197" t="e">
        <f t="shared" si="319"/>
        <v>#REF!</v>
      </c>
      <c r="P148" s="197" t="e">
        <f t="shared" si="319"/>
        <v>#REF!</v>
      </c>
      <c r="Q148" s="197" t="e">
        <f t="shared" si="319"/>
        <v>#REF!</v>
      </c>
      <c r="R148" s="197" t="e">
        <f t="shared" si="319"/>
        <v>#REF!</v>
      </c>
      <c r="S148" s="197" t="e">
        <f t="shared" si="320"/>
        <v>#DIV/0!</v>
      </c>
      <c r="T148" s="197" t="e">
        <f t="shared" si="320"/>
        <v>#REF!</v>
      </c>
      <c r="U148" s="197" t="e">
        <f t="shared" si="320"/>
        <v>#REF!</v>
      </c>
      <c r="V148" s="197" t="e">
        <f t="shared" si="320"/>
        <v>#REF!</v>
      </c>
      <c r="W148" s="197" t="e">
        <f t="shared" si="320"/>
        <v>#REF!</v>
      </c>
      <c r="X148" s="197" t="e">
        <f t="shared" si="320"/>
        <v>#REF!</v>
      </c>
      <c r="Y148" s="197" t="e">
        <f t="shared" si="320"/>
        <v>#DIV/0!</v>
      </c>
      <c r="Z148" s="197" t="e">
        <f t="shared" si="320"/>
        <v>#REF!</v>
      </c>
      <c r="AA148" s="197" t="e">
        <f t="shared" si="320"/>
        <v>#REF!</v>
      </c>
      <c r="AB148" s="197" t="e">
        <f t="shared" si="320"/>
        <v>#REF!</v>
      </c>
      <c r="AC148" s="197" t="e">
        <f t="shared" si="321"/>
        <v>#REF!</v>
      </c>
      <c r="AD148" s="197" t="e">
        <f t="shared" si="321"/>
        <v>#REF!</v>
      </c>
      <c r="AE148" s="197" t="e">
        <f t="shared" si="321"/>
        <v>#REF!</v>
      </c>
      <c r="AF148" s="197" t="e">
        <f t="shared" si="321"/>
        <v>#REF!</v>
      </c>
      <c r="AG148" s="197" t="e">
        <f t="shared" si="321"/>
        <v>#REF!</v>
      </c>
      <c r="AH148" s="197" t="e">
        <f t="shared" si="321"/>
        <v>#REF!</v>
      </c>
      <c r="AI148" s="197" t="e">
        <f t="shared" si="321"/>
        <v>#REF!</v>
      </c>
      <c r="AJ148" s="197" t="e">
        <f t="shared" si="321"/>
        <v>#REF!</v>
      </c>
      <c r="AK148" s="197" t="e">
        <f t="shared" si="321"/>
        <v>#DIV/0!</v>
      </c>
      <c r="AL148" s="197" t="e">
        <f t="shared" si="321"/>
        <v>#REF!</v>
      </c>
      <c r="AM148" s="197" t="e">
        <f t="shared" si="322"/>
        <v>#REF!</v>
      </c>
      <c r="AN148" s="197" t="e">
        <f t="shared" si="322"/>
        <v>#REF!</v>
      </c>
      <c r="AO148" s="197" t="e">
        <f t="shared" si="322"/>
        <v>#REF!</v>
      </c>
      <c r="AP148" s="197" t="e">
        <f t="shared" si="322"/>
        <v>#REF!</v>
      </c>
      <c r="AQ148" s="197" t="e">
        <f t="shared" si="322"/>
        <v>#DIV/0!</v>
      </c>
      <c r="AR148" s="197" t="e">
        <f t="shared" si="322"/>
        <v>#REF!</v>
      </c>
      <c r="AS148" s="197" t="e">
        <f t="shared" si="322"/>
        <v>#REF!</v>
      </c>
      <c r="AT148" s="197" t="e">
        <f t="shared" si="322"/>
        <v>#REF!</v>
      </c>
      <c r="AU148" s="197" t="e">
        <f t="shared" si="322"/>
        <v>#REF!</v>
      </c>
      <c r="AV148" s="197" t="e">
        <f t="shared" si="322"/>
        <v>#REF!</v>
      </c>
      <c r="AW148" s="197" t="e">
        <f t="shared" si="323"/>
        <v>#DIV/0!</v>
      </c>
      <c r="AX148" s="197" t="e">
        <f t="shared" si="323"/>
        <v>#REF!</v>
      </c>
      <c r="AY148" s="197" t="e">
        <f t="shared" si="323"/>
        <v>#REF!</v>
      </c>
      <c r="AZ148" s="197" t="e">
        <f t="shared" si="323"/>
        <v>#REF!</v>
      </c>
      <c r="BA148" s="197" t="e">
        <f t="shared" si="323"/>
        <v>#REF!</v>
      </c>
      <c r="BB148" s="197" t="e">
        <f t="shared" si="323"/>
        <v>#REF!</v>
      </c>
      <c r="BC148" s="197" t="e">
        <f t="shared" si="323"/>
        <v>#DIV/0!</v>
      </c>
      <c r="BD148" s="197" t="e">
        <f t="shared" si="323"/>
        <v>#REF!</v>
      </c>
      <c r="BE148" s="197" t="e">
        <f t="shared" si="323"/>
        <v>#REF!</v>
      </c>
      <c r="BF148" s="197" t="e">
        <f t="shared" si="323"/>
        <v>#REF!</v>
      </c>
      <c r="BG148" s="197" t="e">
        <f t="shared" si="324"/>
        <v>#REF!</v>
      </c>
      <c r="BH148" s="197" t="e">
        <f t="shared" si="324"/>
        <v>#REF!</v>
      </c>
      <c r="BI148" s="197" t="e">
        <f t="shared" si="324"/>
        <v>#DIV/0!</v>
      </c>
      <c r="BJ148" s="197" t="e">
        <f t="shared" si="324"/>
        <v>#REF!</v>
      </c>
      <c r="BK148" s="197" t="e">
        <f t="shared" si="324"/>
        <v>#REF!</v>
      </c>
      <c r="BL148" s="197" t="e">
        <f t="shared" si="324"/>
        <v>#REF!</v>
      </c>
      <c r="BM148" s="197" t="e">
        <f t="shared" si="324"/>
        <v>#REF!</v>
      </c>
      <c r="BN148" s="197" t="e">
        <f t="shared" si="324"/>
        <v>#REF!</v>
      </c>
      <c r="BO148" s="197" t="e">
        <f t="shared" si="324"/>
        <v>#DIV/0!</v>
      </c>
      <c r="BP148" s="197" t="e">
        <f t="shared" si="324"/>
        <v>#REF!</v>
      </c>
      <c r="BQ148" s="197" t="e">
        <f t="shared" si="325"/>
        <v>#REF!</v>
      </c>
      <c r="BR148" s="197" t="e">
        <f t="shared" si="325"/>
        <v>#REF!</v>
      </c>
      <c r="BS148" s="197" t="e">
        <f t="shared" si="325"/>
        <v>#REF!</v>
      </c>
      <c r="BT148" s="197" t="e">
        <f t="shared" si="325"/>
        <v>#REF!</v>
      </c>
      <c r="BU148" s="197" t="e">
        <f t="shared" si="325"/>
        <v>#DIV/0!</v>
      </c>
      <c r="BV148" s="197" t="e">
        <f t="shared" si="325"/>
        <v>#REF!</v>
      </c>
      <c r="BW148" s="197" t="e">
        <f t="shared" si="325"/>
        <v>#REF!</v>
      </c>
    </row>
    <row r="149" spans="2:75">
      <c r="B149" s="6"/>
      <c r="C149" s="174"/>
      <c r="D149" s="233"/>
      <c r="E149" s="233"/>
      <c r="F149" s="233"/>
      <c r="G149" s="233"/>
      <c r="H149" s="233"/>
      <c r="I149" s="23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row>
    <row r="150" spans="2:75">
      <c r="B150" s="6"/>
      <c r="C150" s="174"/>
      <c r="D150" s="233"/>
      <c r="E150" s="233"/>
      <c r="F150" s="233"/>
      <c r="G150" s="233"/>
      <c r="H150" s="233"/>
      <c r="I150" s="23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row>
    <row r="151" spans="2:75">
      <c r="B151" s="6"/>
      <c r="C151" s="174"/>
      <c r="D151" s="233"/>
      <c r="E151" s="233"/>
      <c r="F151" s="233"/>
      <c r="G151" s="233"/>
      <c r="H151" s="233"/>
      <c r="I151" s="23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row>
    <row r="152" spans="2:75">
      <c r="B152" s="6"/>
      <c r="C152" s="174"/>
      <c r="D152" s="233"/>
      <c r="E152" s="233"/>
      <c r="F152" s="233"/>
      <c r="G152" s="233"/>
      <c r="H152" s="233"/>
      <c r="I152" s="23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row>
    <row r="153" spans="2:75">
      <c r="B153" s="6"/>
      <c r="C153" s="174"/>
      <c r="D153" s="233"/>
      <c r="E153" s="233"/>
      <c r="F153" s="233"/>
      <c r="G153" s="233"/>
      <c r="H153" s="233"/>
      <c r="I153" s="23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row>
    <row r="154" spans="2:75">
      <c r="B154" s="6"/>
      <c r="C154" s="174"/>
      <c r="D154" s="233"/>
      <c r="E154" s="233"/>
      <c r="F154" s="233"/>
      <c r="G154" s="233"/>
      <c r="H154" s="233"/>
      <c r="I154" s="23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row>
    <row r="155" spans="2:75">
      <c r="B155" s="6"/>
      <c r="C155" s="174"/>
      <c r="D155" s="233"/>
      <c r="E155" s="233"/>
      <c r="F155" s="233"/>
      <c r="G155" s="233"/>
      <c r="H155" s="233"/>
      <c r="I155" s="23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row>
    <row r="156" spans="2:75">
      <c r="B156" s="6"/>
      <c r="C156" s="174"/>
      <c r="D156" s="233"/>
      <c r="E156" s="233"/>
      <c r="F156" s="233"/>
      <c r="G156" s="233"/>
      <c r="H156" s="233"/>
      <c r="I156" s="23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row>
    <row r="157" spans="2:75">
      <c r="B157" s="6"/>
      <c r="C157" s="174"/>
      <c r="D157" s="233"/>
      <c r="E157" s="233"/>
      <c r="F157" s="233"/>
      <c r="G157" s="233"/>
      <c r="H157" s="233"/>
      <c r="I157" s="23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row>
    <row r="158" spans="2:75">
      <c r="B158" s="6"/>
      <c r="C158" s="174"/>
      <c r="D158" s="233"/>
      <c r="E158" s="233"/>
      <c r="F158" s="233"/>
      <c r="G158" s="233"/>
      <c r="H158" s="233"/>
      <c r="I158" s="23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row>
    <row r="159" spans="2:75">
      <c r="B159" s="6"/>
      <c r="C159" s="174"/>
      <c r="D159" s="233"/>
      <c r="E159" s="233"/>
      <c r="F159" s="233"/>
      <c r="G159" s="233"/>
      <c r="H159" s="233"/>
      <c r="I159" s="23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row>
    <row r="160" spans="2:75">
      <c r="B160" s="6"/>
      <c r="C160" s="174"/>
      <c r="D160" s="233"/>
      <c r="E160" s="233"/>
      <c r="F160" s="233"/>
      <c r="G160" s="233"/>
      <c r="H160" s="233"/>
      <c r="I160" s="23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row>
    <row r="161" spans="2:75">
      <c r="B161" s="6"/>
      <c r="C161" s="174"/>
      <c r="D161" s="233"/>
      <c r="E161" s="233"/>
      <c r="F161" s="233"/>
      <c r="G161" s="233"/>
      <c r="H161" s="233"/>
      <c r="I161" s="23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row>
    <row r="162" spans="2:75">
      <c r="B162" s="6"/>
      <c r="C162" s="174"/>
      <c r="D162" s="233"/>
      <c r="E162" s="233"/>
      <c r="F162" s="233"/>
      <c r="G162" s="233"/>
      <c r="H162" s="233"/>
      <c r="I162" s="23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row>
    <row r="163" spans="2:75">
      <c r="B163" s="6"/>
      <c r="C163" s="174"/>
      <c r="D163" s="233"/>
      <c r="E163" s="233"/>
      <c r="F163" s="233"/>
      <c r="G163" s="233"/>
      <c r="H163" s="233"/>
      <c r="I163" s="23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row>
    <row r="164" spans="2:75">
      <c r="B164" s="6"/>
      <c r="C164" s="174"/>
      <c r="D164" s="233"/>
      <c r="E164" s="233"/>
      <c r="F164" s="233"/>
      <c r="G164" s="233"/>
      <c r="H164" s="233"/>
      <c r="I164" s="23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row>
    <row r="165" spans="2:75">
      <c r="B165" s="6"/>
      <c r="C165" s="174"/>
      <c r="D165" s="233"/>
      <c r="E165" s="233"/>
      <c r="F165" s="233"/>
      <c r="G165" s="233"/>
      <c r="H165" s="233"/>
      <c r="I165" s="23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row>
    <row r="166" spans="2:75">
      <c r="B166" s="6"/>
      <c r="C166" s="174"/>
      <c r="D166" s="233"/>
      <c r="E166" s="233"/>
      <c r="F166" s="233"/>
      <c r="G166" s="233"/>
      <c r="H166" s="233"/>
      <c r="I166" s="23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row>
    <row r="167" spans="2:75">
      <c r="E167" s="258"/>
      <c r="F167" s="248"/>
      <c r="G167" s="248"/>
      <c r="H167" s="248"/>
      <c r="I167" s="24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2:75">
      <c r="C168" s="2" t="s">
        <v>55</v>
      </c>
      <c r="F168" s="248"/>
      <c r="G168" s="248"/>
      <c r="H168" s="248"/>
      <c r="I168" s="24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2:75">
      <c r="C169" s="2" t="s">
        <v>77</v>
      </c>
      <c r="F169" s="248"/>
      <c r="G169" s="248"/>
      <c r="H169" s="248"/>
      <c r="I169" s="24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93" spans="3:75">
      <c r="C193" s="2" t="s">
        <v>4</v>
      </c>
    </row>
    <row r="194" spans="3:75" ht="52">
      <c r="C194" s="41" t="s">
        <v>28</v>
      </c>
      <c r="D194" s="249" t="str">
        <f t="shared" ref="D194:AI194" si="326">IF(D11&lt;&gt;"",D11,"")</f>
        <v>Bracteantha Pink Callus Ball  102-ct liner</v>
      </c>
      <c r="E194" s="249" t="str">
        <f t="shared" si="326"/>
        <v>Bracteantha Pink URC Ball  102-ct liner</v>
      </c>
      <c r="F194" s="249" t="str">
        <f t="shared" si="326"/>
        <v>Bracteantha Pink from callus liner 4.5-inch</v>
      </c>
      <c r="G194" s="249" t="str">
        <f t="shared" si="326"/>
        <v>Bracteantha Pink from URC liner 4.5-inch</v>
      </c>
      <c r="H194" s="249" t="str">
        <f t="shared" si="326"/>
        <v>Bracteantha Pink Callus Ball Direct 4.5-inch</v>
      </c>
      <c r="I194" s="249" t="str">
        <f t="shared" si="326"/>
        <v>Bracteantha Pink URC Ball Direct 4.5-inch</v>
      </c>
      <c r="J194" s="78" t="str">
        <f t="shared" si="326"/>
        <v>Bracteantha Red Callus Ball  102-ct liner</v>
      </c>
      <c r="K194" s="78" t="str">
        <f t="shared" si="326"/>
        <v>Bracteantha Red URC Ball  102-ct liner</v>
      </c>
      <c r="L194" s="78" t="str">
        <f t="shared" si="326"/>
        <v>Bracteantha Red from callus liner 4.5-inch</v>
      </c>
      <c r="M194" s="78" t="str">
        <f t="shared" si="326"/>
        <v>Bracteantha Red from URC liner 4.5-inch</v>
      </c>
      <c r="N194" s="78" t="str">
        <f t="shared" si="326"/>
        <v>Bracteantha Red Callus Ball Direct 4.5-inch</v>
      </c>
      <c r="O194" s="78" t="str">
        <f t="shared" si="326"/>
        <v>Bracteantha Red URC Ball Direct 4.5-inch</v>
      </c>
      <c r="P194" s="78" t="str">
        <f t="shared" si="326"/>
        <v>Bracteantha Yellow Callus Ball  102-ct liner</v>
      </c>
      <c r="Q194" s="78" t="str">
        <f t="shared" si="326"/>
        <v>Bracteantha Yellow URC Ball  102-ct liner</v>
      </c>
      <c r="R194" s="78" t="str">
        <f t="shared" si="326"/>
        <v>Bracteantha Yellow from callus liner 4.5-inch</v>
      </c>
      <c r="S194" s="78" t="str">
        <f t="shared" si="326"/>
        <v>Bracteantha Yellow from URC liner 4.5-inch</v>
      </c>
      <c r="T194" s="78" t="str">
        <f t="shared" si="326"/>
        <v>Bracteantha Yellow Callus Ball Direct 4.5-inch</v>
      </c>
      <c r="U194" s="78" t="str">
        <f t="shared" si="326"/>
        <v>Bracteantha Yellow URC Ball Direct 4.5-inch</v>
      </c>
      <c r="V194" s="78" t="str">
        <f t="shared" si="326"/>
        <v>Osteospermum Lavender Callus Ball  102-ct liner</v>
      </c>
      <c r="W194" s="78" t="str">
        <f t="shared" si="326"/>
        <v>Osteospermum Lavender URC Ball  102-ct liner</v>
      </c>
      <c r="X194" s="78" t="str">
        <f t="shared" si="326"/>
        <v>Osteospermum Lavender from callus liner 4.5-inch</v>
      </c>
      <c r="Y194" s="78" t="str">
        <f t="shared" si="326"/>
        <v>Osteospermum Lavender from URC liner 4.5-inch</v>
      </c>
      <c r="Z194" s="78" t="str">
        <f t="shared" si="326"/>
        <v>Osteospermum Lavender Callus Ball Direct 4.5-inch</v>
      </c>
      <c r="AA194" s="78" t="str">
        <f t="shared" si="326"/>
        <v>Osteospermum Lavender URC Ball Direct 4.5-inch</v>
      </c>
      <c r="AB194" s="78" t="str">
        <f t="shared" si="326"/>
        <v>Osteospermum Peach Callus Ball  102-ct liner</v>
      </c>
      <c r="AC194" s="78" t="str">
        <f t="shared" si="326"/>
        <v>Osteospermum Peach URC Ball  102-ct liner</v>
      </c>
      <c r="AD194" s="78" t="str">
        <f t="shared" si="326"/>
        <v>Osteospermum Peach from callus liner 4.5-inch</v>
      </c>
      <c r="AE194" s="78" t="str">
        <f t="shared" si="326"/>
        <v>Osteospermum Peach from URC liner 4.5-inch</v>
      </c>
      <c r="AF194" s="78" t="str">
        <f t="shared" si="326"/>
        <v>Osteospermum Peach Callus Ball Direct 4.5-inch</v>
      </c>
      <c r="AG194" s="78" t="str">
        <f t="shared" si="326"/>
        <v>Osteospermum Peach URC Ball Direct 4.5-inch</v>
      </c>
      <c r="AH194" s="78" t="str">
        <f t="shared" si="326"/>
        <v>Osteospermum Pink Callus Ball  102-ct liner</v>
      </c>
      <c r="AI194" s="78" t="str">
        <f t="shared" si="326"/>
        <v>Osteospermum Pink URC Ball  102-ct liner</v>
      </c>
      <c r="AJ194" s="78" t="str">
        <f t="shared" ref="AJ194:BO194" si="327">IF(AJ11&lt;&gt;"",AJ11,"")</f>
        <v>Osteospermum Pink from callus liner 4.5-inch</v>
      </c>
      <c r="AK194" s="78" t="str">
        <f t="shared" si="327"/>
        <v>Osteospermum Pink from URC liner 4.5-inch</v>
      </c>
      <c r="AL194" s="78" t="str">
        <f t="shared" si="327"/>
        <v>Osteospermum Pink Callus Ball Direct 4.5-inch</v>
      </c>
      <c r="AM194" s="78" t="str">
        <f t="shared" si="327"/>
        <v>Osteospermum Pink URC Ball Direct 4.5-inch</v>
      </c>
      <c r="AN194" s="78" t="str">
        <f t="shared" si="327"/>
        <v>Scaevola Blue Callus Ball  102-ct liner</v>
      </c>
      <c r="AO194" s="78" t="str">
        <f t="shared" si="327"/>
        <v>Scaevola Blue URC Ball  102-ct liner</v>
      </c>
      <c r="AP194" s="78" t="str">
        <f t="shared" si="327"/>
        <v>Scaevola Blue from callus liner 4.5-inch</v>
      </c>
      <c r="AQ194" s="78" t="str">
        <f t="shared" si="327"/>
        <v>Scaevola Blue from URC liner 4.5-inch</v>
      </c>
      <c r="AR194" s="78" t="str">
        <f t="shared" si="327"/>
        <v>Scaevola Blue Callus Ball Direct 4.5-inch</v>
      </c>
      <c r="AS194" s="78" t="str">
        <f t="shared" si="327"/>
        <v>Scaevola Blue URC Ball Direct 4.5-inch</v>
      </c>
      <c r="AT194" s="78" t="str">
        <f t="shared" si="327"/>
        <v>Scaevola Scalora Callus Ball  102-ct liner</v>
      </c>
      <c r="AU194" s="78" t="str">
        <f t="shared" si="327"/>
        <v>Scaevola Scalora URC Ball  102-ct liner</v>
      </c>
      <c r="AV194" s="78" t="str">
        <f t="shared" si="327"/>
        <v>Scaevola Scalora from callus liner 4.5-inch</v>
      </c>
      <c r="AW194" s="78" t="str">
        <f t="shared" si="327"/>
        <v>Scaevola Scalora from URC liner 4.5-inch</v>
      </c>
      <c r="AX194" s="78" t="str">
        <f t="shared" si="327"/>
        <v>Scaevola Scalora Callus Ball Direct 4.5-inch</v>
      </c>
      <c r="AY194" s="78" t="str">
        <f t="shared" si="327"/>
        <v>Scaevola Scalora URC Ball Direct 4.5-inch</v>
      </c>
      <c r="AZ194" s="78" t="str">
        <f t="shared" si="327"/>
        <v>Scaevola White Callus Ball  102-ct liner</v>
      </c>
      <c r="BA194" s="78" t="str">
        <f t="shared" si="327"/>
        <v>Scaevola White URC Ball  102-ct liner</v>
      </c>
      <c r="BB194" s="78" t="str">
        <f t="shared" si="327"/>
        <v>Scaevola White from callus liner 4.5-inch</v>
      </c>
      <c r="BC194" s="78" t="str">
        <f t="shared" si="327"/>
        <v>Scaevola White from URC liner 4.5-inch</v>
      </c>
      <c r="BD194" s="78" t="str">
        <f t="shared" si="327"/>
        <v>Scaevola White Callus Ball Direct 4.5-inch</v>
      </c>
      <c r="BE194" s="78" t="str">
        <f t="shared" si="327"/>
        <v>Scaevola White URC Ball Direct 4.5-inch</v>
      </c>
      <c r="BF194" s="78" t="str">
        <f t="shared" si="327"/>
        <v>Scaevola Topaz Callus Dummen  102-ct liner</v>
      </c>
      <c r="BG194" s="78" t="str">
        <f t="shared" si="327"/>
        <v>Scaevola Topaz URC Dummen  102-ct liner</v>
      </c>
      <c r="BH194" s="78" t="str">
        <f t="shared" si="327"/>
        <v>Scaevola Topaz from callus liner 4.5-inch</v>
      </c>
      <c r="BI194" s="78" t="str">
        <f t="shared" si="327"/>
        <v>Scaevola Topaz from URC liner 4.5-inch</v>
      </c>
      <c r="BJ194" s="78" t="str">
        <f t="shared" si="327"/>
        <v>Scaevola Topaz Callus Dummen Direct 4.5-inch</v>
      </c>
      <c r="BK194" s="78" t="str">
        <f t="shared" si="327"/>
        <v>Scaevola Topaz URC Dummen Direct 4.5-inch</v>
      </c>
      <c r="BL194" s="78" t="str">
        <f t="shared" si="327"/>
        <v>Osteospermum Summer Time Callus Dummen  102-ct liner</v>
      </c>
      <c r="BM194" s="78" t="str">
        <f t="shared" si="327"/>
        <v>Osteospermum Summer Time URC Dummen  102-ct liner</v>
      </c>
      <c r="BN194" s="78" t="str">
        <f t="shared" si="327"/>
        <v>Osteospermum Summer Time from callus liner 4.5-inch</v>
      </c>
      <c r="BO194" s="78" t="str">
        <f t="shared" si="327"/>
        <v>Osteospermum Summer Time from URC liner 4.5-inch</v>
      </c>
      <c r="BP194" s="78" t="str">
        <f t="shared" ref="BP194:BW194" si="328">IF(BP11&lt;&gt;"",BP11,"")</f>
        <v>Osteospermum Summer Time Callus Dummen Direct 4.5-inch</v>
      </c>
      <c r="BQ194" s="78" t="str">
        <f t="shared" si="328"/>
        <v>Osteospermum Summer Time URC Dummen Direct 4.5-inch</v>
      </c>
      <c r="BR194" s="78" t="str">
        <f t="shared" si="328"/>
        <v>Geranium Survivor Callus Dummen  104-ct liner</v>
      </c>
      <c r="BS194" s="78" t="str">
        <f t="shared" si="328"/>
        <v>Geranium Survivor URC Dummen  104-ct liner</v>
      </c>
      <c r="BT194" s="78" t="str">
        <f t="shared" si="328"/>
        <v>Geranium Survivor from callus liner 4.5-inch</v>
      </c>
      <c r="BU194" s="78" t="str">
        <f t="shared" si="328"/>
        <v>Geranium Survivor from URC liner 4.5-inch</v>
      </c>
      <c r="BV194" s="78" t="str">
        <f t="shared" si="328"/>
        <v>Geranium Survivor Callus Dummen Direct 4.5-inch</v>
      </c>
      <c r="BW194" s="78" t="str">
        <f t="shared" si="328"/>
        <v>Geranium Survivor URC Dummen Direct 4.5-inch</v>
      </c>
    </row>
    <row r="195" spans="3:75">
      <c r="C195" s="41" t="s">
        <v>17</v>
      </c>
      <c r="D195" s="250">
        <f t="shared" ref="D195:BO195" si="329">SqFtWkCost</f>
        <v>0.4</v>
      </c>
      <c r="E195" s="250">
        <f t="shared" si="329"/>
        <v>0.4</v>
      </c>
      <c r="F195" s="250">
        <f t="shared" si="329"/>
        <v>0.4</v>
      </c>
      <c r="G195" s="250">
        <f t="shared" si="329"/>
        <v>0.4</v>
      </c>
      <c r="H195" s="250">
        <f t="shared" si="329"/>
        <v>0.4</v>
      </c>
      <c r="I195" s="250">
        <f t="shared" si="329"/>
        <v>0.4</v>
      </c>
      <c r="J195" s="79">
        <f t="shared" si="329"/>
        <v>0.4</v>
      </c>
      <c r="K195" s="79">
        <f t="shared" si="329"/>
        <v>0.4</v>
      </c>
      <c r="L195" s="79">
        <f t="shared" si="329"/>
        <v>0.4</v>
      </c>
      <c r="M195" s="79">
        <f t="shared" si="329"/>
        <v>0.4</v>
      </c>
      <c r="N195" s="79">
        <f t="shared" si="329"/>
        <v>0.4</v>
      </c>
      <c r="O195" s="79">
        <f t="shared" si="329"/>
        <v>0.4</v>
      </c>
      <c r="P195" s="79">
        <f t="shared" si="329"/>
        <v>0.4</v>
      </c>
      <c r="Q195" s="79">
        <f t="shared" si="329"/>
        <v>0.4</v>
      </c>
      <c r="R195" s="79">
        <f t="shared" si="329"/>
        <v>0.4</v>
      </c>
      <c r="S195" s="79">
        <f t="shared" si="329"/>
        <v>0.4</v>
      </c>
      <c r="T195" s="79">
        <f t="shared" si="329"/>
        <v>0.4</v>
      </c>
      <c r="U195" s="79">
        <f t="shared" si="329"/>
        <v>0.4</v>
      </c>
      <c r="V195" s="79">
        <f t="shared" si="329"/>
        <v>0.4</v>
      </c>
      <c r="W195" s="79">
        <f t="shared" si="329"/>
        <v>0.4</v>
      </c>
      <c r="X195" s="79">
        <f t="shared" si="329"/>
        <v>0.4</v>
      </c>
      <c r="Y195" s="79">
        <f t="shared" si="329"/>
        <v>0.4</v>
      </c>
      <c r="Z195" s="79">
        <f t="shared" si="329"/>
        <v>0.4</v>
      </c>
      <c r="AA195" s="79">
        <f t="shared" si="329"/>
        <v>0.4</v>
      </c>
      <c r="AB195" s="79">
        <f t="shared" si="329"/>
        <v>0.4</v>
      </c>
      <c r="AC195" s="79">
        <f t="shared" si="329"/>
        <v>0.4</v>
      </c>
      <c r="AD195" s="79">
        <f t="shared" si="329"/>
        <v>0.4</v>
      </c>
      <c r="AE195" s="79">
        <f t="shared" si="329"/>
        <v>0.4</v>
      </c>
      <c r="AF195" s="79">
        <f t="shared" si="329"/>
        <v>0.4</v>
      </c>
      <c r="AG195" s="79">
        <f t="shared" si="329"/>
        <v>0.4</v>
      </c>
      <c r="AH195" s="79">
        <f t="shared" si="329"/>
        <v>0.4</v>
      </c>
      <c r="AI195" s="79">
        <f t="shared" si="329"/>
        <v>0.4</v>
      </c>
      <c r="AJ195" s="79">
        <f t="shared" si="329"/>
        <v>0.4</v>
      </c>
      <c r="AK195" s="79">
        <f t="shared" si="329"/>
        <v>0.4</v>
      </c>
      <c r="AL195" s="79">
        <f t="shared" si="329"/>
        <v>0.4</v>
      </c>
      <c r="AM195" s="79">
        <f t="shared" si="329"/>
        <v>0.4</v>
      </c>
      <c r="AN195" s="79">
        <f t="shared" si="329"/>
        <v>0.4</v>
      </c>
      <c r="AO195" s="79">
        <f t="shared" si="329"/>
        <v>0.4</v>
      </c>
      <c r="AP195" s="79">
        <f t="shared" si="329"/>
        <v>0.4</v>
      </c>
      <c r="AQ195" s="79">
        <f t="shared" si="329"/>
        <v>0.4</v>
      </c>
      <c r="AR195" s="79">
        <f t="shared" si="329"/>
        <v>0.4</v>
      </c>
      <c r="AS195" s="79">
        <f t="shared" si="329"/>
        <v>0.4</v>
      </c>
      <c r="AT195" s="79">
        <f t="shared" si="329"/>
        <v>0.4</v>
      </c>
      <c r="AU195" s="79">
        <f t="shared" si="329"/>
        <v>0.4</v>
      </c>
      <c r="AV195" s="79">
        <f t="shared" si="329"/>
        <v>0.4</v>
      </c>
      <c r="AW195" s="79">
        <f t="shared" si="329"/>
        <v>0.4</v>
      </c>
      <c r="AX195" s="79">
        <f t="shared" si="329"/>
        <v>0.4</v>
      </c>
      <c r="AY195" s="79">
        <f t="shared" si="329"/>
        <v>0.4</v>
      </c>
      <c r="AZ195" s="79">
        <f t="shared" si="329"/>
        <v>0.4</v>
      </c>
      <c r="BA195" s="79">
        <f t="shared" si="329"/>
        <v>0.4</v>
      </c>
      <c r="BB195" s="79">
        <f t="shared" si="329"/>
        <v>0.4</v>
      </c>
      <c r="BC195" s="79">
        <f t="shared" si="329"/>
        <v>0.4</v>
      </c>
      <c r="BD195" s="79">
        <f t="shared" si="329"/>
        <v>0.4</v>
      </c>
      <c r="BE195" s="79">
        <f t="shared" si="329"/>
        <v>0.4</v>
      </c>
      <c r="BF195" s="79">
        <f t="shared" si="329"/>
        <v>0.4</v>
      </c>
      <c r="BG195" s="79">
        <f t="shared" si="329"/>
        <v>0.4</v>
      </c>
      <c r="BH195" s="79">
        <f t="shared" si="329"/>
        <v>0.4</v>
      </c>
      <c r="BI195" s="79">
        <f t="shared" si="329"/>
        <v>0.4</v>
      </c>
      <c r="BJ195" s="79">
        <f t="shared" si="329"/>
        <v>0.4</v>
      </c>
      <c r="BK195" s="79">
        <f t="shared" si="329"/>
        <v>0.4</v>
      </c>
      <c r="BL195" s="79">
        <f t="shared" si="329"/>
        <v>0.4</v>
      </c>
      <c r="BM195" s="79">
        <f t="shared" si="329"/>
        <v>0.4</v>
      </c>
      <c r="BN195" s="79">
        <f t="shared" si="329"/>
        <v>0.4</v>
      </c>
      <c r="BO195" s="79">
        <f t="shared" si="329"/>
        <v>0.4</v>
      </c>
      <c r="BP195" s="79">
        <f t="shared" ref="BP195:BW195" si="330">SqFtWkCost</f>
        <v>0.4</v>
      </c>
      <c r="BQ195" s="79">
        <f t="shared" si="330"/>
        <v>0.4</v>
      </c>
      <c r="BR195" s="79">
        <f t="shared" si="330"/>
        <v>0.4</v>
      </c>
      <c r="BS195" s="79">
        <f t="shared" si="330"/>
        <v>0.4</v>
      </c>
      <c r="BT195" s="79">
        <f t="shared" si="330"/>
        <v>0.4</v>
      </c>
      <c r="BU195" s="79">
        <f t="shared" si="330"/>
        <v>0.4</v>
      </c>
      <c r="BV195" s="79">
        <f t="shared" si="330"/>
        <v>0.4</v>
      </c>
      <c r="BW195" s="79">
        <f t="shared" si="330"/>
        <v>0.4</v>
      </c>
    </row>
    <row r="196" spans="3:75">
      <c r="C196" s="41" t="s">
        <v>16</v>
      </c>
      <c r="D196" s="251" t="e">
        <f t="shared" ref="D196:AI196" si="331">SUM(D36:D37)</f>
        <v>#REF!</v>
      </c>
      <c r="E196" s="251" t="e">
        <f t="shared" si="331"/>
        <v>#REF!</v>
      </c>
      <c r="F196" s="251" t="e">
        <f t="shared" si="331"/>
        <v>#REF!</v>
      </c>
      <c r="G196" s="251" t="e">
        <f t="shared" si="331"/>
        <v>#REF!</v>
      </c>
      <c r="H196" s="251" t="e">
        <f t="shared" si="331"/>
        <v>#REF!</v>
      </c>
      <c r="I196" s="251" t="e">
        <f t="shared" si="331"/>
        <v>#REF!</v>
      </c>
      <c r="J196" s="80" t="e">
        <f t="shared" si="331"/>
        <v>#REF!</v>
      </c>
      <c r="K196" s="80" t="e">
        <f t="shared" si="331"/>
        <v>#REF!</v>
      </c>
      <c r="L196" s="80">
        <f t="shared" si="331"/>
        <v>0.01</v>
      </c>
      <c r="M196" s="80">
        <f t="shared" si="331"/>
        <v>0.01</v>
      </c>
      <c r="N196" s="80" t="e">
        <f t="shared" si="331"/>
        <v>#REF!</v>
      </c>
      <c r="O196" s="80" t="e">
        <f t="shared" si="331"/>
        <v>#REF!</v>
      </c>
      <c r="P196" s="80" t="e">
        <f t="shared" si="331"/>
        <v>#REF!</v>
      </c>
      <c r="Q196" s="80" t="e">
        <f t="shared" si="331"/>
        <v>#REF!</v>
      </c>
      <c r="R196" s="80">
        <f t="shared" si="331"/>
        <v>0.01</v>
      </c>
      <c r="S196" s="80">
        <f t="shared" si="331"/>
        <v>0.01</v>
      </c>
      <c r="T196" s="80" t="e">
        <f t="shared" si="331"/>
        <v>#REF!</v>
      </c>
      <c r="U196" s="80" t="e">
        <f t="shared" si="331"/>
        <v>#REF!</v>
      </c>
      <c r="V196" s="80" t="e">
        <f t="shared" si="331"/>
        <v>#REF!</v>
      </c>
      <c r="W196" s="80" t="e">
        <f t="shared" si="331"/>
        <v>#REF!</v>
      </c>
      <c r="X196" s="80">
        <f t="shared" si="331"/>
        <v>0.01</v>
      </c>
      <c r="Y196" s="80">
        <f t="shared" si="331"/>
        <v>0.01</v>
      </c>
      <c r="Z196" s="80" t="e">
        <f t="shared" si="331"/>
        <v>#REF!</v>
      </c>
      <c r="AA196" s="80" t="e">
        <f t="shared" si="331"/>
        <v>#REF!</v>
      </c>
      <c r="AB196" s="80">
        <f t="shared" si="331"/>
        <v>0.01</v>
      </c>
      <c r="AC196" s="80">
        <f t="shared" si="331"/>
        <v>0.01</v>
      </c>
      <c r="AD196" s="80">
        <f t="shared" si="331"/>
        <v>0.01</v>
      </c>
      <c r="AE196" s="80">
        <f t="shared" si="331"/>
        <v>0.01</v>
      </c>
      <c r="AF196" s="80">
        <f t="shared" si="331"/>
        <v>0.01</v>
      </c>
      <c r="AG196" s="80">
        <f t="shared" si="331"/>
        <v>0.01</v>
      </c>
      <c r="AH196" s="80" t="e">
        <f t="shared" si="331"/>
        <v>#REF!</v>
      </c>
      <c r="AI196" s="80" t="e">
        <f t="shared" si="331"/>
        <v>#REF!</v>
      </c>
      <c r="AJ196" s="80">
        <f t="shared" ref="AJ196:BO196" si="332">SUM(AJ36:AJ37)</f>
        <v>0.01</v>
      </c>
      <c r="AK196" s="80">
        <f t="shared" si="332"/>
        <v>0.01</v>
      </c>
      <c r="AL196" s="80" t="e">
        <f t="shared" si="332"/>
        <v>#REF!</v>
      </c>
      <c r="AM196" s="80" t="e">
        <f t="shared" si="332"/>
        <v>#REF!</v>
      </c>
      <c r="AN196" s="80" t="e">
        <f t="shared" si="332"/>
        <v>#REF!</v>
      </c>
      <c r="AO196" s="80" t="e">
        <f t="shared" si="332"/>
        <v>#REF!</v>
      </c>
      <c r="AP196" s="80">
        <f t="shared" si="332"/>
        <v>0.01</v>
      </c>
      <c r="AQ196" s="80">
        <f t="shared" si="332"/>
        <v>0.01</v>
      </c>
      <c r="AR196" s="80" t="e">
        <f t="shared" si="332"/>
        <v>#REF!</v>
      </c>
      <c r="AS196" s="80" t="e">
        <f t="shared" si="332"/>
        <v>#REF!</v>
      </c>
      <c r="AT196" s="80" t="e">
        <f t="shared" si="332"/>
        <v>#REF!</v>
      </c>
      <c r="AU196" s="80" t="e">
        <f t="shared" si="332"/>
        <v>#REF!</v>
      </c>
      <c r="AV196" s="80">
        <f t="shared" si="332"/>
        <v>0.01</v>
      </c>
      <c r="AW196" s="80">
        <f t="shared" si="332"/>
        <v>0.01</v>
      </c>
      <c r="AX196" s="80" t="e">
        <f t="shared" si="332"/>
        <v>#REF!</v>
      </c>
      <c r="AY196" s="80" t="e">
        <f t="shared" si="332"/>
        <v>#REF!</v>
      </c>
      <c r="AZ196" s="80" t="e">
        <f t="shared" si="332"/>
        <v>#REF!</v>
      </c>
      <c r="BA196" s="80" t="e">
        <f t="shared" si="332"/>
        <v>#REF!</v>
      </c>
      <c r="BB196" s="80">
        <f t="shared" si="332"/>
        <v>0.01</v>
      </c>
      <c r="BC196" s="80">
        <f t="shared" si="332"/>
        <v>0.01</v>
      </c>
      <c r="BD196" s="80" t="e">
        <f t="shared" si="332"/>
        <v>#REF!</v>
      </c>
      <c r="BE196" s="80" t="e">
        <f t="shared" si="332"/>
        <v>#REF!</v>
      </c>
      <c r="BF196" s="80" t="e">
        <f t="shared" si="332"/>
        <v>#REF!</v>
      </c>
      <c r="BG196" s="80" t="e">
        <f t="shared" si="332"/>
        <v>#REF!</v>
      </c>
      <c r="BH196" s="80">
        <f t="shared" si="332"/>
        <v>0.01</v>
      </c>
      <c r="BI196" s="80">
        <f t="shared" si="332"/>
        <v>0.01</v>
      </c>
      <c r="BJ196" s="80" t="e">
        <f t="shared" si="332"/>
        <v>#REF!</v>
      </c>
      <c r="BK196" s="80" t="e">
        <f t="shared" si="332"/>
        <v>#REF!</v>
      </c>
      <c r="BL196" s="80" t="e">
        <f t="shared" si="332"/>
        <v>#REF!</v>
      </c>
      <c r="BM196" s="80" t="e">
        <f t="shared" si="332"/>
        <v>#REF!</v>
      </c>
      <c r="BN196" s="80">
        <f t="shared" si="332"/>
        <v>0.01</v>
      </c>
      <c r="BO196" s="80">
        <f t="shared" si="332"/>
        <v>0.01</v>
      </c>
      <c r="BP196" s="80" t="e">
        <f t="shared" ref="BP196:BW196" si="333">SUM(BP36:BP37)</f>
        <v>#REF!</v>
      </c>
      <c r="BQ196" s="80" t="e">
        <f t="shared" si="333"/>
        <v>#REF!</v>
      </c>
      <c r="BR196" s="80" t="e">
        <f t="shared" si="333"/>
        <v>#REF!</v>
      </c>
      <c r="BS196" s="80" t="e">
        <f t="shared" si="333"/>
        <v>#REF!</v>
      </c>
      <c r="BT196" s="80">
        <f t="shared" si="333"/>
        <v>0.01</v>
      </c>
      <c r="BU196" s="80">
        <f t="shared" si="333"/>
        <v>0.01</v>
      </c>
      <c r="BV196" s="80" t="e">
        <f t="shared" si="333"/>
        <v>#REF!</v>
      </c>
      <c r="BW196" s="80" t="e">
        <f t="shared" si="333"/>
        <v>#REF!</v>
      </c>
    </row>
    <row r="197" spans="3:75">
      <c r="C197" s="40" t="s">
        <v>7</v>
      </c>
      <c r="D197" s="252" t="e">
        <f t="shared" ref="D197:AI197" si="334">D67</f>
        <v>#REF!</v>
      </c>
      <c r="E197" s="252" t="e">
        <f t="shared" si="334"/>
        <v>#REF!</v>
      </c>
      <c r="F197" s="252" t="e">
        <f t="shared" si="334"/>
        <v>#REF!</v>
      </c>
      <c r="G197" s="252" t="e">
        <f t="shared" si="334"/>
        <v>#REF!</v>
      </c>
      <c r="H197" s="252" t="e">
        <f t="shared" si="334"/>
        <v>#REF!</v>
      </c>
      <c r="I197" s="252" t="e">
        <f t="shared" si="334"/>
        <v>#REF!</v>
      </c>
      <c r="J197" s="81" t="e">
        <f t="shared" si="334"/>
        <v>#REF!</v>
      </c>
      <c r="K197" s="81" t="e">
        <f t="shared" si="334"/>
        <v>#REF!</v>
      </c>
      <c r="L197" s="81" t="e">
        <f t="shared" si="334"/>
        <v>#REF!</v>
      </c>
      <c r="M197" s="81" t="e">
        <f t="shared" si="334"/>
        <v>#REF!</v>
      </c>
      <c r="N197" s="81" t="e">
        <f t="shared" si="334"/>
        <v>#REF!</v>
      </c>
      <c r="O197" s="81" t="e">
        <f t="shared" si="334"/>
        <v>#REF!</v>
      </c>
      <c r="P197" s="81" t="e">
        <f t="shared" si="334"/>
        <v>#REF!</v>
      </c>
      <c r="Q197" s="81" t="e">
        <f t="shared" si="334"/>
        <v>#REF!</v>
      </c>
      <c r="R197" s="81" t="e">
        <f t="shared" si="334"/>
        <v>#REF!</v>
      </c>
      <c r="S197" s="81" t="e">
        <f t="shared" si="334"/>
        <v>#REF!</v>
      </c>
      <c r="T197" s="81" t="e">
        <f t="shared" si="334"/>
        <v>#REF!</v>
      </c>
      <c r="U197" s="81" t="e">
        <f t="shared" si="334"/>
        <v>#REF!</v>
      </c>
      <c r="V197" s="81" t="e">
        <f t="shared" si="334"/>
        <v>#REF!</v>
      </c>
      <c r="W197" s="81" t="e">
        <f t="shared" si="334"/>
        <v>#REF!</v>
      </c>
      <c r="X197" s="81" t="e">
        <f t="shared" si="334"/>
        <v>#REF!</v>
      </c>
      <c r="Y197" s="81" t="e">
        <f t="shared" si="334"/>
        <v>#REF!</v>
      </c>
      <c r="Z197" s="81" t="e">
        <f t="shared" si="334"/>
        <v>#REF!</v>
      </c>
      <c r="AA197" s="81" t="e">
        <f t="shared" si="334"/>
        <v>#REF!</v>
      </c>
      <c r="AB197" s="81" t="e">
        <f t="shared" si="334"/>
        <v>#REF!</v>
      </c>
      <c r="AC197" s="81" t="e">
        <f t="shared" si="334"/>
        <v>#REF!</v>
      </c>
      <c r="AD197" s="81" t="e">
        <f t="shared" si="334"/>
        <v>#REF!</v>
      </c>
      <c r="AE197" s="81" t="e">
        <f t="shared" si="334"/>
        <v>#REF!</v>
      </c>
      <c r="AF197" s="81" t="e">
        <f t="shared" si="334"/>
        <v>#REF!</v>
      </c>
      <c r="AG197" s="81" t="e">
        <f t="shared" si="334"/>
        <v>#REF!</v>
      </c>
      <c r="AH197" s="81" t="e">
        <f t="shared" si="334"/>
        <v>#REF!</v>
      </c>
      <c r="AI197" s="81" t="e">
        <f t="shared" si="334"/>
        <v>#REF!</v>
      </c>
      <c r="AJ197" s="81" t="e">
        <f t="shared" ref="AJ197:BO197" si="335">AJ67</f>
        <v>#REF!</v>
      </c>
      <c r="AK197" s="81" t="e">
        <f t="shared" si="335"/>
        <v>#REF!</v>
      </c>
      <c r="AL197" s="81" t="e">
        <f t="shared" si="335"/>
        <v>#REF!</v>
      </c>
      <c r="AM197" s="81" t="e">
        <f t="shared" si="335"/>
        <v>#REF!</v>
      </c>
      <c r="AN197" s="81" t="e">
        <f t="shared" si="335"/>
        <v>#REF!</v>
      </c>
      <c r="AO197" s="81" t="e">
        <f t="shared" si="335"/>
        <v>#REF!</v>
      </c>
      <c r="AP197" s="81" t="e">
        <f t="shared" si="335"/>
        <v>#REF!</v>
      </c>
      <c r="AQ197" s="81" t="e">
        <f t="shared" si="335"/>
        <v>#REF!</v>
      </c>
      <c r="AR197" s="81" t="e">
        <f t="shared" si="335"/>
        <v>#REF!</v>
      </c>
      <c r="AS197" s="81" t="e">
        <f t="shared" si="335"/>
        <v>#REF!</v>
      </c>
      <c r="AT197" s="81" t="e">
        <f t="shared" si="335"/>
        <v>#REF!</v>
      </c>
      <c r="AU197" s="81" t="e">
        <f t="shared" si="335"/>
        <v>#REF!</v>
      </c>
      <c r="AV197" s="81" t="e">
        <f t="shared" si="335"/>
        <v>#REF!</v>
      </c>
      <c r="AW197" s="81" t="e">
        <f t="shared" si="335"/>
        <v>#REF!</v>
      </c>
      <c r="AX197" s="81" t="e">
        <f t="shared" si="335"/>
        <v>#REF!</v>
      </c>
      <c r="AY197" s="81" t="e">
        <f t="shared" si="335"/>
        <v>#REF!</v>
      </c>
      <c r="AZ197" s="81" t="e">
        <f t="shared" si="335"/>
        <v>#REF!</v>
      </c>
      <c r="BA197" s="81" t="e">
        <f t="shared" si="335"/>
        <v>#REF!</v>
      </c>
      <c r="BB197" s="81" t="e">
        <f t="shared" si="335"/>
        <v>#REF!</v>
      </c>
      <c r="BC197" s="81" t="e">
        <f t="shared" si="335"/>
        <v>#REF!</v>
      </c>
      <c r="BD197" s="81" t="e">
        <f t="shared" si="335"/>
        <v>#REF!</v>
      </c>
      <c r="BE197" s="81" t="e">
        <f t="shared" si="335"/>
        <v>#REF!</v>
      </c>
      <c r="BF197" s="81" t="e">
        <f t="shared" si="335"/>
        <v>#REF!</v>
      </c>
      <c r="BG197" s="81" t="e">
        <f t="shared" si="335"/>
        <v>#REF!</v>
      </c>
      <c r="BH197" s="81" t="e">
        <f t="shared" si="335"/>
        <v>#REF!</v>
      </c>
      <c r="BI197" s="81" t="e">
        <f t="shared" si="335"/>
        <v>#REF!</v>
      </c>
      <c r="BJ197" s="81" t="e">
        <f t="shared" si="335"/>
        <v>#REF!</v>
      </c>
      <c r="BK197" s="81" t="e">
        <f t="shared" si="335"/>
        <v>#REF!</v>
      </c>
      <c r="BL197" s="81" t="e">
        <f t="shared" si="335"/>
        <v>#REF!</v>
      </c>
      <c r="BM197" s="81" t="e">
        <f t="shared" si="335"/>
        <v>#REF!</v>
      </c>
      <c r="BN197" s="81" t="e">
        <f t="shared" si="335"/>
        <v>#REF!</v>
      </c>
      <c r="BO197" s="81" t="e">
        <f t="shared" si="335"/>
        <v>#REF!</v>
      </c>
      <c r="BP197" s="81" t="e">
        <f t="shared" ref="BP197:BW197" si="336">BP67</f>
        <v>#REF!</v>
      </c>
      <c r="BQ197" s="81" t="e">
        <f t="shared" si="336"/>
        <v>#REF!</v>
      </c>
      <c r="BR197" s="81" t="e">
        <f t="shared" si="336"/>
        <v>#REF!</v>
      </c>
      <c r="BS197" s="81" t="e">
        <f t="shared" si="336"/>
        <v>#REF!</v>
      </c>
      <c r="BT197" s="81" t="e">
        <f t="shared" si="336"/>
        <v>#REF!</v>
      </c>
      <c r="BU197" s="81" t="e">
        <f t="shared" si="336"/>
        <v>#REF!</v>
      </c>
      <c r="BV197" s="81" t="e">
        <f t="shared" si="336"/>
        <v>#REF!</v>
      </c>
      <c r="BW197" s="81" t="e">
        <f t="shared" si="336"/>
        <v>#REF!</v>
      </c>
    </row>
    <row r="198" spans="3:75">
      <c r="C198" s="40" t="s">
        <v>6</v>
      </c>
      <c r="D198" s="252">
        <f t="shared" ref="D198:AI198" si="337">+D64</f>
        <v>40.800000000000004</v>
      </c>
      <c r="E198" s="252">
        <f t="shared" si="337"/>
        <v>40.800000000000004</v>
      </c>
      <c r="F198" s="252">
        <f t="shared" si="337"/>
        <v>1.95</v>
      </c>
      <c r="G198" s="252">
        <f t="shared" si="337"/>
        <v>1.95</v>
      </c>
      <c r="H198" s="252">
        <f t="shared" si="337"/>
        <v>1.95</v>
      </c>
      <c r="I198" s="252">
        <f t="shared" si="337"/>
        <v>1.95</v>
      </c>
      <c r="J198" s="81">
        <f t="shared" si="337"/>
        <v>40.800000000000004</v>
      </c>
      <c r="K198" s="81">
        <f t="shared" si="337"/>
        <v>40.800000000000004</v>
      </c>
      <c r="L198" s="81">
        <f t="shared" si="337"/>
        <v>1.95</v>
      </c>
      <c r="M198" s="81">
        <f t="shared" si="337"/>
        <v>1.95</v>
      </c>
      <c r="N198" s="81">
        <f t="shared" si="337"/>
        <v>1.95</v>
      </c>
      <c r="O198" s="81">
        <f t="shared" si="337"/>
        <v>1.95</v>
      </c>
      <c r="P198" s="81">
        <f t="shared" si="337"/>
        <v>40.800000000000004</v>
      </c>
      <c r="Q198" s="81">
        <f t="shared" si="337"/>
        <v>40.800000000000004</v>
      </c>
      <c r="R198" s="81">
        <f t="shared" si="337"/>
        <v>1.95</v>
      </c>
      <c r="S198" s="81">
        <f t="shared" si="337"/>
        <v>1.95</v>
      </c>
      <c r="T198" s="81">
        <f t="shared" si="337"/>
        <v>1.95</v>
      </c>
      <c r="U198" s="81">
        <f t="shared" si="337"/>
        <v>1.95</v>
      </c>
      <c r="V198" s="81">
        <f t="shared" si="337"/>
        <v>60.03</v>
      </c>
      <c r="W198" s="81">
        <f t="shared" si="337"/>
        <v>60.03</v>
      </c>
      <c r="X198" s="81">
        <f t="shared" si="337"/>
        <v>1.95</v>
      </c>
      <c r="Y198" s="81">
        <f t="shared" si="337"/>
        <v>1.95</v>
      </c>
      <c r="Z198" s="81">
        <f t="shared" si="337"/>
        <v>1.95</v>
      </c>
      <c r="AA198" s="81">
        <f t="shared" si="337"/>
        <v>1.95</v>
      </c>
      <c r="AB198" s="81">
        <f t="shared" si="337"/>
        <v>60.03</v>
      </c>
      <c r="AC198" s="81">
        <f t="shared" si="337"/>
        <v>60.03</v>
      </c>
      <c r="AD198" s="81">
        <f t="shared" si="337"/>
        <v>1.95</v>
      </c>
      <c r="AE198" s="81">
        <f t="shared" si="337"/>
        <v>1.95</v>
      </c>
      <c r="AF198" s="81">
        <f t="shared" si="337"/>
        <v>1.95</v>
      </c>
      <c r="AG198" s="81">
        <f t="shared" si="337"/>
        <v>1.95</v>
      </c>
      <c r="AH198" s="81">
        <f t="shared" si="337"/>
        <v>60.03</v>
      </c>
      <c r="AI198" s="81">
        <f t="shared" si="337"/>
        <v>60.03</v>
      </c>
      <c r="AJ198" s="81">
        <f t="shared" ref="AJ198:BO198" si="338">+AJ64</f>
        <v>1.95</v>
      </c>
      <c r="AK198" s="81">
        <f t="shared" si="338"/>
        <v>1.95</v>
      </c>
      <c r="AL198" s="81">
        <f t="shared" si="338"/>
        <v>1.95</v>
      </c>
      <c r="AM198" s="81">
        <f t="shared" si="338"/>
        <v>1.95</v>
      </c>
      <c r="AN198" s="81">
        <f t="shared" si="338"/>
        <v>48.3</v>
      </c>
      <c r="AO198" s="81">
        <f t="shared" si="338"/>
        <v>48.3</v>
      </c>
      <c r="AP198" s="81">
        <f t="shared" si="338"/>
        <v>1.95</v>
      </c>
      <c r="AQ198" s="81">
        <f t="shared" si="338"/>
        <v>1.95</v>
      </c>
      <c r="AR198" s="81">
        <f t="shared" si="338"/>
        <v>1.95</v>
      </c>
      <c r="AS198" s="81">
        <f t="shared" si="338"/>
        <v>1.95</v>
      </c>
      <c r="AT198" s="81">
        <f t="shared" si="338"/>
        <v>48.3</v>
      </c>
      <c r="AU198" s="81">
        <f t="shared" si="338"/>
        <v>48.3</v>
      </c>
      <c r="AV198" s="81">
        <f t="shared" si="338"/>
        <v>1.95</v>
      </c>
      <c r="AW198" s="81">
        <f t="shared" si="338"/>
        <v>1.95</v>
      </c>
      <c r="AX198" s="81">
        <f t="shared" si="338"/>
        <v>1.95</v>
      </c>
      <c r="AY198" s="81">
        <f t="shared" si="338"/>
        <v>1.95</v>
      </c>
      <c r="AZ198" s="81">
        <f t="shared" si="338"/>
        <v>48.3</v>
      </c>
      <c r="BA198" s="81">
        <f t="shared" si="338"/>
        <v>48.3</v>
      </c>
      <c r="BB198" s="81">
        <f t="shared" si="338"/>
        <v>1.95</v>
      </c>
      <c r="BC198" s="81">
        <f t="shared" si="338"/>
        <v>1.95</v>
      </c>
      <c r="BD198" s="81">
        <f t="shared" si="338"/>
        <v>1.95</v>
      </c>
      <c r="BE198" s="81">
        <f t="shared" si="338"/>
        <v>1.95</v>
      </c>
      <c r="BF198" s="81">
        <f t="shared" si="338"/>
        <v>48.3</v>
      </c>
      <c r="BG198" s="81">
        <f t="shared" si="338"/>
        <v>48.3</v>
      </c>
      <c r="BH198" s="81">
        <f t="shared" si="338"/>
        <v>1.95</v>
      </c>
      <c r="BI198" s="81">
        <f t="shared" si="338"/>
        <v>1.95</v>
      </c>
      <c r="BJ198" s="81">
        <f t="shared" si="338"/>
        <v>1.95</v>
      </c>
      <c r="BK198" s="81">
        <f t="shared" si="338"/>
        <v>1.95</v>
      </c>
      <c r="BL198" s="81">
        <f t="shared" si="338"/>
        <v>60.03</v>
      </c>
      <c r="BM198" s="81">
        <f t="shared" si="338"/>
        <v>60.03</v>
      </c>
      <c r="BN198" s="81">
        <f t="shared" si="338"/>
        <v>1.95</v>
      </c>
      <c r="BO198" s="81">
        <f t="shared" si="338"/>
        <v>1.95</v>
      </c>
      <c r="BP198" s="81">
        <f t="shared" ref="BP198:BW198" si="339">+BP64</f>
        <v>1.95</v>
      </c>
      <c r="BQ198" s="81">
        <f t="shared" si="339"/>
        <v>1.95</v>
      </c>
      <c r="BR198" s="81">
        <f t="shared" si="339"/>
        <v>66.239999999999995</v>
      </c>
      <c r="BS198" s="81">
        <f t="shared" si="339"/>
        <v>66.239999999999995</v>
      </c>
      <c r="BT198" s="81">
        <f t="shared" si="339"/>
        <v>1.95</v>
      </c>
      <c r="BU198" s="81">
        <f t="shared" si="339"/>
        <v>1.95</v>
      </c>
      <c r="BV198" s="81">
        <f t="shared" si="339"/>
        <v>1.95</v>
      </c>
      <c r="BW198" s="81">
        <f t="shared" si="339"/>
        <v>1.95</v>
      </c>
    </row>
    <row r="199" spans="3:75">
      <c r="C199" s="40" t="s">
        <v>5</v>
      </c>
      <c r="D199" s="252" t="e">
        <f t="shared" ref="D199:AI199" si="340">D61</f>
        <v>#REF!</v>
      </c>
      <c r="E199" s="252" t="e">
        <f t="shared" si="340"/>
        <v>#REF!</v>
      </c>
      <c r="F199" s="252" t="e">
        <f t="shared" si="340"/>
        <v>#REF!</v>
      </c>
      <c r="G199" s="252" t="e">
        <f t="shared" si="340"/>
        <v>#REF!</v>
      </c>
      <c r="H199" s="252" t="e">
        <f t="shared" si="340"/>
        <v>#REF!</v>
      </c>
      <c r="I199" s="252" t="e">
        <f t="shared" si="340"/>
        <v>#REF!</v>
      </c>
      <c r="J199" s="81" t="e">
        <f t="shared" si="340"/>
        <v>#REF!</v>
      </c>
      <c r="K199" s="81" t="e">
        <f t="shared" si="340"/>
        <v>#REF!</v>
      </c>
      <c r="L199" s="81" t="e">
        <f t="shared" si="340"/>
        <v>#REF!</v>
      </c>
      <c r="M199" s="81" t="e">
        <f t="shared" si="340"/>
        <v>#REF!</v>
      </c>
      <c r="N199" s="81" t="e">
        <f t="shared" si="340"/>
        <v>#REF!</v>
      </c>
      <c r="O199" s="81" t="e">
        <f t="shared" si="340"/>
        <v>#REF!</v>
      </c>
      <c r="P199" s="81" t="e">
        <f t="shared" si="340"/>
        <v>#REF!</v>
      </c>
      <c r="Q199" s="81" t="e">
        <f t="shared" si="340"/>
        <v>#REF!</v>
      </c>
      <c r="R199" s="81" t="e">
        <f t="shared" si="340"/>
        <v>#REF!</v>
      </c>
      <c r="S199" s="81" t="e">
        <f t="shared" si="340"/>
        <v>#REF!</v>
      </c>
      <c r="T199" s="81" t="e">
        <f t="shared" si="340"/>
        <v>#REF!</v>
      </c>
      <c r="U199" s="81" t="e">
        <f t="shared" si="340"/>
        <v>#REF!</v>
      </c>
      <c r="V199" s="81" t="e">
        <f t="shared" si="340"/>
        <v>#REF!</v>
      </c>
      <c r="W199" s="81" t="e">
        <f t="shared" si="340"/>
        <v>#REF!</v>
      </c>
      <c r="X199" s="81" t="e">
        <f t="shared" si="340"/>
        <v>#REF!</v>
      </c>
      <c r="Y199" s="81" t="e">
        <f t="shared" si="340"/>
        <v>#REF!</v>
      </c>
      <c r="Z199" s="81" t="e">
        <f t="shared" si="340"/>
        <v>#REF!</v>
      </c>
      <c r="AA199" s="81" t="e">
        <f t="shared" si="340"/>
        <v>#REF!</v>
      </c>
      <c r="AB199" s="81" t="e">
        <f t="shared" si="340"/>
        <v>#REF!</v>
      </c>
      <c r="AC199" s="81" t="e">
        <f t="shared" si="340"/>
        <v>#REF!</v>
      </c>
      <c r="AD199" s="81" t="e">
        <f t="shared" si="340"/>
        <v>#REF!</v>
      </c>
      <c r="AE199" s="81" t="e">
        <f t="shared" si="340"/>
        <v>#REF!</v>
      </c>
      <c r="AF199" s="81" t="e">
        <f t="shared" si="340"/>
        <v>#REF!</v>
      </c>
      <c r="AG199" s="81" t="e">
        <f t="shared" si="340"/>
        <v>#REF!</v>
      </c>
      <c r="AH199" s="81" t="e">
        <f t="shared" si="340"/>
        <v>#REF!</v>
      </c>
      <c r="AI199" s="81" t="e">
        <f t="shared" si="340"/>
        <v>#REF!</v>
      </c>
      <c r="AJ199" s="81" t="e">
        <f t="shared" ref="AJ199:BO199" si="341">AJ61</f>
        <v>#REF!</v>
      </c>
      <c r="AK199" s="81" t="e">
        <f t="shared" si="341"/>
        <v>#REF!</v>
      </c>
      <c r="AL199" s="81" t="e">
        <f t="shared" si="341"/>
        <v>#REF!</v>
      </c>
      <c r="AM199" s="81" t="e">
        <f t="shared" si="341"/>
        <v>#REF!</v>
      </c>
      <c r="AN199" s="81" t="e">
        <f t="shared" si="341"/>
        <v>#REF!</v>
      </c>
      <c r="AO199" s="81" t="e">
        <f t="shared" si="341"/>
        <v>#REF!</v>
      </c>
      <c r="AP199" s="81" t="e">
        <f t="shared" si="341"/>
        <v>#REF!</v>
      </c>
      <c r="AQ199" s="81" t="e">
        <f t="shared" si="341"/>
        <v>#REF!</v>
      </c>
      <c r="AR199" s="81" t="e">
        <f t="shared" si="341"/>
        <v>#REF!</v>
      </c>
      <c r="AS199" s="81" t="e">
        <f t="shared" si="341"/>
        <v>#REF!</v>
      </c>
      <c r="AT199" s="81" t="e">
        <f t="shared" si="341"/>
        <v>#REF!</v>
      </c>
      <c r="AU199" s="81" t="e">
        <f t="shared" si="341"/>
        <v>#REF!</v>
      </c>
      <c r="AV199" s="81" t="e">
        <f t="shared" si="341"/>
        <v>#REF!</v>
      </c>
      <c r="AW199" s="81" t="e">
        <f t="shared" si="341"/>
        <v>#REF!</v>
      </c>
      <c r="AX199" s="81" t="e">
        <f t="shared" si="341"/>
        <v>#REF!</v>
      </c>
      <c r="AY199" s="81" t="e">
        <f t="shared" si="341"/>
        <v>#REF!</v>
      </c>
      <c r="AZ199" s="81" t="e">
        <f t="shared" si="341"/>
        <v>#REF!</v>
      </c>
      <c r="BA199" s="81" t="e">
        <f t="shared" si="341"/>
        <v>#REF!</v>
      </c>
      <c r="BB199" s="81" t="e">
        <f t="shared" si="341"/>
        <v>#REF!</v>
      </c>
      <c r="BC199" s="81" t="e">
        <f t="shared" si="341"/>
        <v>#REF!</v>
      </c>
      <c r="BD199" s="81" t="e">
        <f t="shared" si="341"/>
        <v>#REF!</v>
      </c>
      <c r="BE199" s="81" t="e">
        <f t="shared" si="341"/>
        <v>#REF!</v>
      </c>
      <c r="BF199" s="81" t="e">
        <f t="shared" si="341"/>
        <v>#REF!</v>
      </c>
      <c r="BG199" s="81" t="e">
        <f t="shared" si="341"/>
        <v>#REF!</v>
      </c>
      <c r="BH199" s="81" t="e">
        <f t="shared" si="341"/>
        <v>#REF!</v>
      </c>
      <c r="BI199" s="81" t="e">
        <f t="shared" si="341"/>
        <v>#REF!</v>
      </c>
      <c r="BJ199" s="81" t="e">
        <f t="shared" si="341"/>
        <v>#REF!</v>
      </c>
      <c r="BK199" s="81" t="e">
        <f t="shared" si="341"/>
        <v>#REF!</v>
      </c>
      <c r="BL199" s="81" t="e">
        <f t="shared" si="341"/>
        <v>#REF!</v>
      </c>
      <c r="BM199" s="81" t="e">
        <f t="shared" si="341"/>
        <v>#REF!</v>
      </c>
      <c r="BN199" s="81" t="e">
        <f t="shared" si="341"/>
        <v>#REF!</v>
      </c>
      <c r="BO199" s="81" t="e">
        <f t="shared" si="341"/>
        <v>#REF!</v>
      </c>
      <c r="BP199" s="81" t="e">
        <f t="shared" ref="BP199:BW199" si="342">BP61</f>
        <v>#REF!</v>
      </c>
      <c r="BQ199" s="81" t="e">
        <f t="shared" si="342"/>
        <v>#REF!</v>
      </c>
      <c r="BR199" s="81" t="e">
        <f t="shared" si="342"/>
        <v>#REF!</v>
      </c>
      <c r="BS199" s="81" t="e">
        <f t="shared" si="342"/>
        <v>#REF!</v>
      </c>
      <c r="BT199" s="81" t="e">
        <f t="shared" si="342"/>
        <v>#REF!</v>
      </c>
      <c r="BU199" s="81" t="e">
        <f t="shared" si="342"/>
        <v>#REF!</v>
      </c>
      <c r="BV199" s="81" t="e">
        <f t="shared" si="342"/>
        <v>#REF!</v>
      </c>
      <c r="BW199" s="81" t="e">
        <f t="shared" si="342"/>
        <v>#REF!</v>
      </c>
    </row>
    <row r="200" spans="3:75">
      <c r="C200" s="24" t="s">
        <v>13</v>
      </c>
      <c r="D200" s="252">
        <f t="shared" ref="D200:AI200" si="343">D41</f>
        <v>2.4049999999999998</v>
      </c>
      <c r="E200" s="252">
        <f t="shared" si="343"/>
        <v>2.7109999999999999</v>
      </c>
      <c r="F200" s="252">
        <f t="shared" si="343"/>
        <v>0.14499999999999999</v>
      </c>
      <c r="G200" s="252">
        <f t="shared" si="343"/>
        <v>0.14499999999999999</v>
      </c>
      <c r="H200" s="252">
        <f t="shared" si="343"/>
        <v>0.14499999999999999</v>
      </c>
      <c r="I200" s="252">
        <f t="shared" si="343"/>
        <v>0.14799999999999999</v>
      </c>
      <c r="J200" s="82">
        <f t="shared" si="343"/>
        <v>2.4049999999999998</v>
      </c>
      <c r="K200" s="82">
        <f t="shared" si="343"/>
        <v>2.7109999999999999</v>
      </c>
      <c r="L200" s="82">
        <f t="shared" si="343"/>
        <v>0.14499999999999999</v>
      </c>
      <c r="M200" s="82">
        <f t="shared" si="343"/>
        <v>0.14499999999999999</v>
      </c>
      <c r="N200" s="82">
        <f t="shared" si="343"/>
        <v>0.14499999999999999</v>
      </c>
      <c r="O200" s="82">
        <f t="shared" si="343"/>
        <v>0.14799999999999999</v>
      </c>
      <c r="P200" s="82">
        <f t="shared" si="343"/>
        <v>2.4049999999999998</v>
      </c>
      <c r="Q200" s="82">
        <f t="shared" si="343"/>
        <v>2.7109999999999999</v>
      </c>
      <c r="R200" s="82">
        <f t="shared" si="343"/>
        <v>0.14499999999999999</v>
      </c>
      <c r="S200" s="82">
        <f t="shared" si="343"/>
        <v>0.14499999999999999</v>
      </c>
      <c r="T200" s="82">
        <f t="shared" si="343"/>
        <v>0.14499999999999999</v>
      </c>
      <c r="U200" s="82">
        <f t="shared" si="343"/>
        <v>0.14799999999999999</v>
      </c>
      <c r="V200" s="82">
        <f t="shared" si="343"/>
        <v>2.4049999999999998</v>
      </c>
      <c r="W200" s="82">
        <f t="shared" si="343"/>
        <v>2.7109999999999999</v>
      </c>
      <c r="X200" s="82">
        <f t="shared" si="343"/>
        <v>0.14499999999999999</v>
      </c>
      <c r="Y200" s="82">
        <f t="shared" si="343"/>
        <v>0.14499999999999999</v>
      </c>
      <c r="Z200" s="82">
        <f t="shared" si="343"/>
        <v>0.14499999999999999</v>
      </c>
      <c r="AA200" s="82">
        <f t="shared" si="343"/>
        <v>0.14799999999999999</v>
      </c>
      <c r="AB200" s="82">
        <f t="shared" si="343"/>
        <v>2.4049999999999998</v>
      </c>
      <c r="AC200" s="82">
        <f t="shared" si="343"/>
        <v>2.7109999999999999</v>
      </c>
      <c r="AD200" s="82">
        <f t="shared" si="343"/>
        <v>0.14499999999999999</v>
      </c>
      <c r="AE200" s="82">
        <f t="shared" si="343"/>
        <v>0.14499999999999999</v>
      </c>
      <c r="AF200" s="82">
        <f t="shared" si="343"/>
        <v>0.14499999999999999</v>
      </c>
      <c r="AG200" s="82">
        <f t="shared" si="343"/>
        <v>0.14799999999999999</v>
      </c>
      <c r="AH200" s="82">
        <f t="shared" si="343"/>
        <v>2.4049999999999998</v>
      </c>
      <c r="AI200" s="82">
        <f t="shared" si="343"/>
        <v>2.7109999999999999</v>
      </c>
      <c r="AJ200" s="82">
        <f t="shared" ref="AJ200:BO200" si="344">AJ41</f>
        <v>0.14499999999999999</v>
      </c>
      <c r="AK200" s="82">
        <f t="shared" si="344"/>
        <v>0.14499999999999999</v>
      </c>
      <c r="AL200" s="82">
        <f t="shared" si="344"/>
        <v>0.14499999999999999</v>
      </c>
      <c r="AM200" s="82">
        <f t="shared" si="344"/>
        <v>0.14799999999999999</v>
      </c>
      <c r="AN200" s="82">
        <f t="shared" si="344"/>
        <v>2.4049999999999998</v>
      </c>
      <c r="AO200" s="82">
        <f t="shared" si="344"/>
        <v>2.7109999999999999</v>
      </c>
      <c r="AP200" s="82">
        <f t="shared" si="344"/>
        <v>0.14499999999999999</v>
      </c>
      <c r="AQ200" s="82">
        <f t="shared" si="344"/>
        <v>0.14499999999999999</v>
      </c>
      <c r="AR200" s="82">
        <f t="shared" si="344"/>
        <v>0.14499999999999999</v>
      </c>
      <c r="AS200" s="82">
        <f t="shared" si="344"/>
        <v>0.14799999999999999</v>
      </c>
      <c r="AT200" s="82">
        <f t="shared" si="344"/>
        <v>2.4049999999999998</v>
      </c>
      <c r="AU200" s="82">
        <f t="shared" si="344"/>
        <v>2.7109999999999999</v>
      </c>
      <c r="AV200" s="82">
        <f t="shared" si="344"/>
        <v>0.14499999999999999</v>
      </c>
      <c r="AW200" s="82">
        <f t="shared" si="344"/>
        <v>0.14499999999999999</v>
      </c>
      <c r="AX200" s="82">
        <f t="shared" si="344"/>
        <v>0.14499999999999999</v>
      </c>
      <c r="AY200" s="82">
        <f t="shared" si="344"/>
        <v>0.14799999999999999</v>
      </c>
      <c r="AZ200" s="82">
        <f t="shared" si="344"/>
        <v>2.4049999999999998</v>
      </c>
      <c r="BA200" s="82">
        <f t="shared" si="344"/>
        <v>2.7109999999999999</v>
      </c>
      <c r="BB200" s="82">
        <f t="shared" si="344"/>
        <v>0.14499999999999999</v>
      </c>
      <c r="BC200" s="82">
        <f t="shared" si="344"/>
        <v>0.14499999999999999</v>
      </c>
      <c r="BD200" s="82">
        <f t="shared" si="344"/>
        <v>0.14499999999999999</v>
      </c>
      <c r="BE200" s="82">
        <f t="shared" si="344"/>
        <v>0.14799999999999999</v>
      </c>
      <c r="BF200" s="82">
        <f t="shared" si="344"/>
        <v>2.4049999999999998</v>
      </c>
      <c r="BG200" s="82">
        <f t="shared" si="344"/>
        <v>2.7109999999999999</v>
      </c>
      <c r="BH200" s="82">
        <f t="shared" si="344"/>
        <v>0.14499999999999999</v>
      </c>
      <c r="BI200" s="82">
        <f t="shared" si="344"/>
        <v>0.14499999999999999</v>
      </c>
      <c r="BJ200" s="82">
        <f t="shared" si="344"/>
        <v>0.14499999999999999</v>
      </c>
      <c r="BK200" s="82">
        <f t="shared" si="344"/>
        <v>0.14799999999999999</v>
      </c>
      <c r="BL200" s="82">
        <f t="shared" si="344"/>
        <v>2.4049999999999998</v>
      </c>
      <c r="BM200" s="82">
        <f t="shared" si="344"/>
        <v>2.7109999999999999</v>
      </c>
      <c r="BN200" s="82">
        <f t="shared" si="344"/>
        <v>0.14499999999999999</v>
      </c>
      <c r="BO200" s="82">
        <f t="shared" si="344"/>
        <v>0.14499999999999999</v>
      </c>
      <c r="BP200" s="82">
        <f t="shared" ref="BP200:BW200" si="345">BP41</f>
        <v>0.14499999999999999</v>
      </c>
      <c r="BQ200" s="82">
        <f t="shared" si="345"/>
        <v>0.14799999999999999</v>
      </c>
      <c r="BR200" s="82">
        <f t="shared" si="345"/>
        <v>2.6349999999999998</v>
      </c>
      <c r="BS200" s="82">
        <f t="shared" si="345"/>
        <v>2.9469999999999996</v>
      </c>
      <c r="BT200" s="82">
        <f t="shared" si="345"/>
        <v>0.14499999999999999</v>
      </c>
      <c r="BU200" s="82">
        <f t="shared" si="345"/>
        <v>0.14499999999999999</v>
      </c>
      <c r="BV200" s="82">
        <f t="shared" si="345"/>
        <v>0.14499999999999999</v>
      </c>
      <c r="BW200" s="82">
        <f t="shared" si="345"/>
        <v>0.14799999999999999</v>
      </c>
    </row>
    <row r="201" spans="3:75">
      <c r="C201" s="24" t="s">
        <v>29</v>
      </c>
      <c r="D201" s="252">
        <f t="shared" ref="D201:AI201" si="346">SUM(D42:D43)</f>
        <v>25.5</v>
      </c>
      <c r="E201" s="252">
        <f t="shared" si="346"/>
        <v>20.400000000000002</v>
      </c>
      <c r="F201" s="252" t="e">
        <f t="shared" si="346"/>
        <v>#REF!</v>
      </c>
      <c r="G201" s="252" t="e">
        <f t="shared" si="346"/>
        <v>#REF!</v>
      </c>
      <c r="H201" s="252">
        <f t="shared" si="346"/>
        <v>0.27</v>
      </c>
      <c r="I201" s="252">
        <f t="shared" si="346"/>
        <v>0.22</v>
      </c>
      <c r="J201" s="82">
        <f t="shared" si="346"/>
        <v>25.5</v>
      </c>
      <c r="K201" s="82">
        <f t="shared" si="346"/>
        <v>20.400000000000002</v>
      </c>
      <c r="L201" s="82" t="e">
        <f t="shared" si="346"/>
        <v>#REF!</v>
      </c>
      <c r="M201" s="82" t="e">
        <f t="shared" si="346"/>
        <v>#REF!</v>
      </c>
      <c r="N201" s="82">
        <f t="shared" si="346"/>
        <v>0.27</v>
      </c>
      <c r="O201" s="82">
        <f t="shared" si="346"/>
        <v>0.22</v>
      </c>
      <c r="P201" s="82">
        <f t="shared" si="346"/>
        <v>25.5</v>
      </c>
      <c r="Q201" s="82">
        <f t="shared" si="346"/>
        <v>20.400000000000002</v>
      </c>
      <c r="R201" s="82" t="e">
        <f t="shared" si="346"/>
        <v>#REF!</v>
      </c>
      <c r="S201" s="82" t="e">
        <f t="shared" si="346"/>
        <v>#REF!</v>
      </c>
      <c r="T201" s="82">
        <f t="shared" si="346"/>
        <v>0.27</v>
      </c>
      <c r="U201" s="82">
        <f t="shared" si="346"/>
        <v>0.22</v>
      </c>
      <c r="V201" s="82">
        <f t="shared" si="346"/>
        <v>25.5</v>
      </c>
      <c r="W201" s="82">
        <f t="shared" si="346"/>
        <v>20.400000000000002</v>
      </c>
      <c r="X201" s="82" t="e">
        <f t="shared" si="346"/>
        <v>#REF!</v>
      </c>
      <c r="Y201" s="82" t="e">
        <f t="shared" si="346"/>
        <v>#REF!</v>
      </c>
      <c r="Z201" s="82">
        <f t="shared" si="346"/>
        <v>0.27</v>
      </c>
      <c r="AA201" s="82">
        <f t="shared" si="346"/>
        <v>0.22</v>
      </c>
      <c r="AB201" s="82">
        <f t="shared" si="346"/>
        <v>25.5</v>
      </c>
      <c r="AC201" s="82">
        <f t="shared" si="346"/>
        <v>20.400000000000002</v>
      </c>
      <c r="AD201" s="82" t="e">
        <f t="shared" si="346"/>
        <v>#REF!</v>
      </c>
      <c r="AE201" s="82" t="e">
        <f t="shared" si="346"/>
        <v>#REF!</v>
      </c>
      <c r="AF201" s="82">
        <f t="shared" si="346"/>
        <v>0.27</v>
      </c>
      <c r="AG201" s="82">
        <f t="shared" si="346"/>
        <v>0.22</v>
      </c>
      <c r="AH201" s="82">
        <f t="shared" si="346"/>
        <v>25.5</v>
      </c>
      <c r="AI201" s="82">
        <f t="shared" si="346"/>
        <v>20.400000000000002</v>
      </c>
      <c r="AJ201" s="82" t="e">
        <f t="shared" ref="AJ201:BO201" si="347">SUM(AJ42:AJ43)</f>
        <v>#REF!</v>
      </c>
      <c r="AK201" s="82" t="e">
        <f t="shared" si="347"/>
        <v>#REF!</v>
      </c>
      <c r="AL201" s="82">
        <f t="shared" si="347"/>
        <v>0.27</v>
      </c>
      <c r="AM201" s="82">
        <f t="shared" si="347"/>
        <v>0.22</v>
      </c>
      <c r="AN201" s="82">
        <f t="shared" si="347"/>
        <v>25.5</v>
      </c>
      <c r="AO201" s="82">
        <f t="shared" si="347"/>
        <v>20.400000000000002</v>
      </c>
      <c r="AP201" s="82" t="e">
        <f t="shared" si="347"/>
        <v>#REF!</v>
      </c>
      <c r="AQ201" s="82" t="e">
        <f t="shared" si="347"/>
        <v>#REF!</v>
      </c>
      <c r="AR201" s="82">
        <f t="shared" si="347"/>
        <v>0.27</v>
      </c>
      <c r="AS201" s="82">
        <f t="shared" si="347"/>
        <v>0.22</v>
      </c>
      <c r="AT201" s="82">
        <f t="shared" si="347"/>
        <v>25.5</v>
      </c>
      <c r="AU201" s="82">
        <f t="shared" si="347"/>
        <v>20.400000000000002</v>
      </c>
      <c r="AV201" s="82" t="e">
        <f t="shared" si="347"/>
        <v>#REF!</v>
      </c>
      <c r="AW201" s="82" t="e">
        <f t="shared" si="347"/>
        <v>#REF!</v>
      </c>
      <c r="AX201" s="82">
        <f t="shared" si="347"/>
        <v>0.27</v>
      </c>
      <c r="AY201" s="82">
        <f t="shared" si="347"/>
        <v>0.22</v>
      </c>
      <c r="AZ201" s="82">
        <f t="shared" si="347"/>
        <v>25.5</v>
      </c>
      <c r="BA201" s="82">
        <f t="shared" si="347"/>
        <v>20.400000000000002</v>
      </c>
      <c r="BB201" s="82" t="e">
        <f t="shared" si="347"/>
        <v>#REF!</v>
      </c>
      <c r="BC201" s="82" t="e">
        <f t="shared" si="347"/>
        <v>#REF!</v>
      </c>
      <c r="BD201" s="82">
        <f t="shared" si="347"/>
        <v>0.27</v>
      </c>
      <c r="BE201" s="82">
        <f t="shared" si="347"/>
        <v>0.22</v>
      </c>
      <c r="BF201" s="82" t="e">
        <f t="shared" si="347"/>
        <v>#REF!</v>
      </c>
      <c r="BG201" s="82" t="e">
        <f t="shared" si="347"/>
        <v>#REF!</v>
      </c>
      <c r="BH201" s="82" t="e">
        <f t="shared" si="347"/>
        <v>#REF!</v>
      </c>
      <c r="BI201" s="82" t="e">
        <f t="shared" si="347"/>
        <v>#REF!</v>
      </c>
      <c r="BJ201" s="82" t="e">
        <f t="shared" si="347"/>
        <v>#REF!</v>
      </c>
      <c r="BK201" s="82" t="e">
        <f t="shared" si="347"/>
        <v>#REF!</v>
      </c>
      <c r="BL201" s="82" t="e">
        <f t="shared" si="347"/>
        <v>#REF!</v>
      </c>
      <c r="BM201" s="82" t="e">
        <f t="shared" si="347"/>
        <v>#REF!</v>
      </c>
      <c r="BN201" s="82" t="e">
        <f t="shared" si="347"/>
        <v>#REF!</v>
      </c>
      <c r="BO201" s="82" t="e">
        <f t="shared" si="347"/>
        <v>#REF!</v>
      </c>
      <c r="BP201" s="82" t="e">
        <f t="shared" ref="BP201:BW201" si="348">SUM(BP42:BP43)</f>
        <v>#REF!</v>
      </c>
      <c r="BQ201" s="82" t="e">
        <f t="shared" si="348"/>
        <v>#REF!</v>
      </c>
      <c r="BR201" s="82" t="e">
        <f t="shared" si="348"/>
        <v>#REF!</v>
      </c>
      <c r="BS201" s="82" t="e">
        <f t="shared" si="348"/>
        <v>#REF!</v>
      </c>
      <c r="BT201" s="82" t="e">
        <f t="shared" si="348"/>
        <v>#REF!</v>
      </c>
      <c r="BU201" s="82" t="e">
        <f t="shared" si="348"/>
        <v>#REF!</v>
      </c>
      <c r="BV201" s="82" t="e">
        <f t="shared" si="348"/>
        <v>#REF!</v>
      </c>
      <c r="BW201" s="82" t="e">
        <f t="shared" si="348"/>
        <v>#REF!</v>
      </c>
    </row>
    <row r="202" spans="3:75">
      <c r="C202" s="24" t="s">
        <v>10</v>
      </c>
      <c r="D202" s="252" t="e">
        <f t="shared" ref="D202:AI202" si="349">D49</f>
        <v>#REF!</v>
      </c>
      <c r="E202" s="252" t="e">
        <f t="shared" si="349"/>
        <v>#REF!</v>
      </c>
      <c r="F202" s="252" t="e">
        <f t="shared" si="349"/>
        <v>#REF!</v>
      </c>
      <c r="G202" s="252" t="e">
        <f t="shared" si="349"/>
        <v>#REF!</v>
      </c>
      <c r="H202" s="252" t="e">
        <f t="shared" si="349"/>
        <v>#REF!</v>
      </c>
      <c r="I202" s="252" t="e">
        <f t="shared" si="349"/>
        <v>#REF!</v>
      </c>
      <c r="J202" s="83" t="e">
        <f t="shared" si="349"/>
        <v>#REF!</v>
      </c>
      <c r="K202" s="83" t="e">
        <f t="shared" si="349"/>
        <v>#REF!</v>
      </c>
      <c r="L202" s="83" t="e">
        <f t="shared" si="349"/>
        <v>#REF!</v>
      </c>
      <c r="M202" s="83" t="e">
        <f t="shared" si="349"/>
        <v>#REF!</v>
      </c>
      <c r="N202" s="83" t="e">
        <f t="shared" si="349"/>
        <v>#REF!</v>
      </c>
      <c r="O202" s="83" t="e">
        <f t="shared" si="349"/>
        <v>#REF!</v>
      </c>
      <c r="P202" s="83" t="e">
        <f t="shared" si="349"/>
        <v>#REF!</v>
      </c>
      <c r="Q202" s="83" t="e">
        <f t="shared" si="349"/>
        <v>#REF!</v>
      </c>
      <c r="R202" s="83" t="e">
        <f t="shared" si="349"/>
        <v>#REF!</v>
      </c>
      <c r="S202" s="83" t="e">
        <f t="shared" si="349"/>
        <v>#REF!</v>
      </c>
      <c r="T202" s="83" t="e">
        <f t="shared" si="349"/>
        <v>#REF!</v>
      </c>
      <c r="U202" s="83" t="e">
        <f t="shared" si="349"/>
        <v>#REF!</v>
      </c>
      <c r="V202" s="83" t="e">
        <f t="shared" si="349"/>
        <v>#REF!</v>
      </c>
      <c r="W202" s="83" t="e">
        <f t="shared" si="349"/>
        <v>#REF!</v>
      </c>
      <c r="X202" s="83" t="e">
        <f t="shared" si="349"/>
        <v>#REF!</v>
      </c>
      <c r="Y202" s="83" t="e">
        <f t="shared" si="349"/>
        <v>#REF!</v>
      </c>
      <c r="Z202" s="83" t="e">
        <f t="shared" si="349"/>
        <v>#REF!</v>
      </c>
      <c r="AA202" s="83" t="e">
        <f t="shared" si="349"/>
        <v>#REF!</v>
      </c>
      <c r="AB202" s="83" t="e">
        <f t="shared" si="349"/>
        <v>#REF!</v>
      </c>
      <c r="AC202" s="83" t="e">
        <f t="shared" si="349"/>
        <v>#REF!</v>
      </c>
      <c r="AD202" s="83" t="e">
        <f t="shared" si="349"/>
        <v>#REF!</v>
      </c>
      <c r="AE202" s="83" t="e">
        <f t="shared" si="349"/>
        <v>#REF!</v>
      </c>
      <c r="AF202" s="83" t="e">
        <f t="shared" si="349"/>
        <v>#REF!</v>
      </c>
      <c r="AG202" s="83" t="e">
        <f t="shared" si="349"/>
        <v>#REF!</v>
      </c>
      <c r="AH202" s="83" t="e">
        <f t="shared" si="349"/>
        <v>#REF!</v>
      </c>
      <c r="AI202" s="83" t="e">
        <f t="shared" si="349"/>
        <v>#REF!</v>
      </c>
      <c r="AJ202" s="83" t="e">
        <f t="shared" ref="AJ202:BO202" si="350">AJ49</f>
        <v>#REF!</v>
      </c>
      <c r="AK202" s="83" t="e">
        <f t="shared" si="350"/>
        <v>#REF!</v>
      </c>
      <c r="AL202" s="83" t="e">
        <f t="shared" si="350"/>
        <v>#REF!</v>
      </c>
      <c r="AM202" s="83" t="e">
        <f t="shared" si="350"/>
        <v>#REF!</v>
      </c>
      <c r="AN202" s="83" t="e">
        <f t="shared" si="350"/>
        <v>#REF!</v>
      </c>
      <c r="AO202" s="83" t="e">
        <f t="shared" si="350"/>
        <v>#REF!</v>
      </c>
      <c r="AP202" s="83" t="e">
        <f t="shared" si="350"/>
        <v>#REF!</v>
      </c>
      <c r="AQ202" s="83" t="e">
        <f t="shared" si="350"/>
        <v>#REF!</v>
      </c>
      <c r="AR202" s="83" t="e">
        <f t="shared" si="350"/>
        <v>#REF!</v>
      </c>
      <c r="AS202" s="83" t="e">
        <f t="shared" si="350"/>
        <v>#REF!</v>
      </c>
      <c r="AT202" s="83" t="e">
        <f t="shared" si="350"/>
        <v>#REF!</v>
      </c>
      <c r="AU202" s="83" t="e">
        <f t="shared" si="350"/>
        <v>#REF!</v>
      </c>
      <c r="AV202" s="83" t="e">
        <f t="shared" si="350"/>
        <v>#REF!</v>
      </c>
      <c r="AW202" s="83" t="e">
        <f t="shared" si="350"/>
        <v>#REF!</v>
      </c>
      <c r="AX202" s="83" t="e">
        <f t="shared" si="350"/>
        <v>#REF!</v>
      </c>
      <c r="AY202" s="83" t="e">
        <f t="shared" si="350"/>
        <v>#REF!</v>
      </c>
      <c r="AZ202" s="83" t="e">
        <f t="shared" si="350"/>
        <v>#REF!</v>
      </c>
      <c r="BA202" s="83" t="e">
        <f t="shared" si="350"/>
        <v>#REF!</v>
      </c>
      <c r="BB202" s="83" t="e">
        <f t="shared" si="350"/>
        <v>#REF!</v>
      </c>
      <c r="BC202" s="83" t="e">
        <f t="shared" si="350"/>
        <v>#REF!</v>
      </c>
      <c r="BD202" s="83" t="e">
        <f t="shared" si="350"/>
        <v>#REF!</v>
      </c>
      <c r="BE202" s="83" t="e">
        <f t="shared" si="350"/>
        <v>#REF!</v>
      </c>
      <c r="BF202" s="83" t="e">
        <f t="shared" si="350"/>
        <v>#REF!</v>
      </c>
      <c r="BG202" s="83" t="e">
        <f t="shared" si="350"/>
        <v>#REF!</v>
      </c>
      <c r="BH202" s="83" t="e">
        <f t="shared" si="350"/>
        <v>#REF!</v>
      </c>
      <c r="BI202" s="83" t="e">
        <f t="shared" si="350"/>
        <v>#REF!</v>
      </c>
      <c r="BJ202" s="83" t="e">
        <f t="shared" si="350"/>
        <v>#REF!</v>
      </c>
      <c r="BK202" s="83" t="e">
        <f t="shared" si="350"/>
        <v>#REF!</v>
      </c>
      <c r="BL202" s="83" t="e">
        <f t="shared" si="350"/>
        <v>#REF!</v>
      </c>
      <c r="BM202" s="83" t="e">
        <f t="shared" si="350"/>
        <v>#REF!</v>
      </c>
      <c r="BN202" s="83" t="e">
        <f t="shared" si="350"/>
        <v>#REF!</v>
      </c>
      <c r="BO202" s="83" t="e">
        <f t="shared" si="350"/>
        <v>#REF!</v>
      </c>
      <c r="BP202" s="83" t="e">
        <f t="shared" ref="BP202:BW202" si="351">BP49</f>
        <v>#REF!</v>
      </c>
      <c r="BQ202" s="83" t="e">
        <f t="shared" si="351"/>
        <v>#REF!</v>
      </c>
      <c r="BR202" s="83" t="e">
        <f t="shared" si="351"/>
        <v>#REF!</v>
      </c>
      <c r="BS202" s="83" t="e">
        <f t="shared" si="351"/>
        <v>#REF!</v>
      </c>
      <c r="BT202" s="83" t="e">
        <f t="shared" si="351"/>
        <v>#REF!</v>
      </c>
      <c r="BU202" s="83" t="e">
        <f t="shared" si="351"/>
        <v>#REF!</v>
      </c>
      <c r="BV202" s="83" t="e">
        <f t="shared" si="351"/>
        <v>#REF!</v>
      </c>
      <c r="BW202" s="83" t="e">
        <f t="shared" si="351"/>
        <v>#REF!</v>
      </c>
    </row>
    <row r="203" spans="3:75">
      <c r="C203" s="24" t="s">
        <v>30</v>
      </c>
      <c r="D203" s="252" t="e">
        <f t="shared" ref="D203:AI203" si="352">D53</f>
        <v>#REF!</v>
      </c>
      <c r="E203" s="252" t="e">
        <f t="shared" si="352"/>
        <v>#REF!</v>
      </c>
      <c r="F203" s="252" t="e">
        <f t="shared" si="352"/>
        <v>#REF!</v>
      </c>
      <c r="G203" s="252" t="e">
        <f t="shared" si="352"/>
        <v>#REF!</v>
      </c>
      <c r="H203" s="252" t="e">
        <f t="shared" si="352"/>
        <v>#REF!</v>
      </c>
      <c r="I203" s="252" t="e">
        <f t="shared" si="352"/>
        <v>#REF!</v>
      </c>
      <c r="J203" s="83" t="e">
        <f t="shared" si="352"/>
        <v>#REF!</v>
      </c>
      <c r="K203" s="83" t="e">
        <f t="shared" si="352"/>
        <v>#REF!</v>
      </c>
      <c r="L203" s="83" t="e">
        <f t="shared" si="352"/>
        <v>#REF!</v>
      </c>
      <c r="M203" s="83" t="e">
        <f t="shared" si="352"/>
        <v>#REF!</v>
      </c>
      <c r="N203" s="83" t="e">
        <f t="shared" si="352"/>
        <v>#REF!</v>
      </c>
      <c r="O203" s="83" t="e">
        <f t="shared" si="352"/>
        <v>#REF!</v>
      </c>
      <c r="P203" s="83" t="e">
        <f t="shared" si="352"/>
        <v>#REF!</v>
      </c>
      <c r="Q203" s="83" t="e">
        <f t="shared" si="352"/>
        <v>#REF!</v>
      </c>
      <c r="R203" s="83" t="e">
        <f t="shared" si="352"/>
        <v>#REF!</v>
      </c>
      <c r="S203" s="83" t="e">
        <f t="shared" si="352"/>
        <v>#REF!</v>
      </c>
      <c r="T203" s="83" t="e">
        <f t="shared" si="352"/>
        <v>#REF!</v>
      </c>
      <c r="U203" s="83" t="e">
        <f t="shared" si="352"/>
        <v>#REF!</v>
      </c>
      <c r="V203" s="83" t="e">
        <f t="shared" si="352"/>
        <v>#REF!</v>
      </c>
      <c r="W203" s="83" t="e">
        <f t="shared" si="352"/>
        <v>#REF!</v>
      </c>
      <c r="X203" s="83" t="e">
        <f t="shared" si="352"/>
        <v>#REF!</v>
      </c>
      <c r="Y203" s="83" t="e">
        <f t="shared" si="352"/>
        <v>#REF!</v>
      </c>
      <c r="Z203" s="83" t="e">
        <f t="shared" si="352"/>
        <v>#REF!</v>
      </c>
      <c r="AA203" s="83" t="e">
        <f t="shared" si="352"/>
        <v>#REF!</v>
      </c>
      <c r="AB203" s="83" t="e">
        <f t="shared" si="352"/>
        <v>#REF!</v>
      </c>
      <c r="AC203" s="83" t="e">
        <f t="shared" si="352"/>
        <v>#REF!</v>
      </c>
      <c r="AD203" s="83" t="e">
        <f t="shared" si="352"/>
        <v>#REF!</v>
      </c>
      <c r="AE203" s="83" t="e">
        <f t="shared" si="352"/>
        <v>#REF!</v>
      </c>
      <c r="AF203" s="83" t="e">
        <f t="shared" si="352"/>
        <v>#REF!</v>
      </c>
      <c r="AG203" s="83" t="e">
        <f t="shared" si="352"/>
        <v>#REF!</v>
      </c>
      <c r="AH203" s="83" t="e">
        <f t="shared" si="352"/>
        <v>#REF!</v>
      </c>
      <c r="AI203" s="83" t="e">
        <f t="shared" si="352"/>
        <v>#REF!</v>
      </c>
      <c r="AJ203" s="83" t="e">
        <f t="shared" ref="AJ203:BO203" si="353">AJ53</f>
        <v>#REF!</v>
      </c>
      <c r="AK203" s="83" t="e">
        <f t="shared" si="353"/>
        <v>#REF!</v>
      </c>
      <c r="AL203" s="83" t="e">
        <f t="shared" si="353"/>
        <v>#REF!</v>
      </c>
      <c r="AM203" s="83" t="e">
        <f t="shared" si="353"/>
        <v>#REF!</v>
      </c>
      <c r="AN203" s="83" t="e">
        <f t="shared" si="353"/>
        <v>#REF!</v>
      </c>
      <c r="AO203" s="83" t="e">
        <f t="shared" si="353"/>
        <v>#REF!</v>
      </c>
      <c r="AP203" s="83" t="e">
        <f t="shared" si="353"/>
        <v>#REF!</v>
      </c>
      <c r="AQ203" s="83" t="e">
        <f t="shared" si="353"/>
        <v>#REF!</v>
      </c>
      <c r="AR203" s="83" t="e">
        <f t="shared" si="353"/>
        <v>#REF!</v>
      </c>
      <c r="AS203" s="83" t="e">
        <f t="shared" si="353"/>
        <v>#REF!</v>
      </c>
      <c r="AT203" s="83" t="e">
        <f t="shared" si="353"/>
        <v>#REF!</v>
      </c>
      <c r="AU203" s="83" t="e">
        <f t="shared" si="353"/>
        <v>#REF!</v>
      </c>
      <c r="AV203" s="83" t="e">
        <f t="shared" si="353"/>
        <v>#REF!</v>
      </c>
      <c r="AW203" s="83" t="e">
        <f t="shared" si="353"/>
        <v>#REF!</v>
      </c>
      <c r="AX203" s="83" t="e">
        <f t="shared" si="353"/>
        <v>#REF!</v>
      </c>
      <c r="AY203" s="83" t="e">
        <f t="shared" si="353"/>
        <v>#REF!</v>
      </c>
      <c r="AZ203" s="83" t="e">
        <f t="shared" si="353"/>
        <v>#REF!</v>
      </c>
      <c r="BA203" s="83" t="e">
        <f t="shared" si="353"/>
        <v>#REF!</v>
      </c>
      <c r="BB203" s="83" t="e">
        <f t="shared" si="353"/>
        <v>#REF!</v>
      </c>
      <c r="BC203" s="83" t="e">
        <f t="shared" si="353"/>
        <v>#REF!</v>
      </c>
      <c r="BD203" s="83" t="e">
        <f t="shared" si="353"/>
        <v>#REF!</v>
      </c>
      <c r="BE203" s="83" t="e">
        <f t="shared" si="353"/>
        <v>#REF!</v>
      </c>
      <c r="BF203" s="83" t="e">
        <f t="shared" si="353"/>
        <v>#REF!</v>
      </c>
      <c r="BG203" s="83" t="e">
        <f t="shared" si="353"/>
        <v>#REF!</v>
      </c>
      <c r="BH203" s="83" t="e">
        <f t="shared" si="353"/>
        <v>#REF!</v>
      </c>
      <c r="BI203" s="83" t="e">
        <f t="shared" si="353"/>
        <v>#REF!</v>
      </c>
      <c r="BJ203" s="83" t="e">
        <f t="shared" si="353"/>
        <v>#REF!</v>
      </c>
      <c r="BK203" s="83" t="e">
        <f t="shared" si="353"/>
        <v>#REF!</v>
      </c>
      <c r="BL203" s="83" t="e">
        <f t="shared" si="353"/>
        <v>#REF!</v>
      </c>
      <c r="BM203" s="83" t="e">
        <f t="shared" si="353"/>
        <v>#REF!</v>
      </c>
      <c r="BN203" s="83" t="e">
        <f t="shared" si="353"/>
        <v>#REF!</v>
      </c>
      <c r="BO203" s="83" t="e">
        <f t="shared" si="353"/>
        <v>#REF!</v>
      </c>
      <c r="BP203" s="83" t="e">
        <f t="shared" ref="BP203:BW203" si="354">BP53</f>
        <v>#REF!</v>
      </c>
      <c r="BQ203" s="83" t="e">
        <f t="shared" si="354"/>
        <v>#REF!</v>
      </c>
      <c r="BR203" s="83" t="e">
        <f t="shared" si="354"/>
        <v>#REF!</v>
      </c>
      <c r="BS203" s="83" t="e">
        <f t="shared" si="354"/>
        <v>#REF!</v>
      </c>
      <c r="BT203" s="83" t="e">
        <f t="shared" si="354"/>
        <v>#REF!</v>
      </c>
      <c r="BU203" s="83" t="e">
        <f t="shared" si="354"/>
        <v>#REF!</v>
      </c>
      <c r="BV203" s="83" t="e">
        <f t="shared" si="354"/>
        <v>#REF!</v>
      </c>
      <c r="BW203" s="83" t="e">
        <f t="shared" si="354"/>
        <v>#REF!</v>
      </c>
    </row>
    <row r="204" spans="3:75">
      <c r="C204" s="24" t="s">
        <v>1</v>
      </c>
      <c r="D204" s="252">
        <f t="shared" ref="D204:AI204" si="355">D54</f>
        <v>0</v>
      </c>
      <c r="E204" s="252">
        <f t="shared" si="355"/>
        <v>0</v>
      </c>
      <c r="F204" s="252">
        <f t="shared" si="355"/>
        <v>0</v>
      </c>
      <c r="G204" s="252">
        <f t="shared" si="355"/>
        <v>0</v>
      </c>
      <c r="H204" s="252">
        <f t="shared" si="355"/>
        <v>0</v>
      </c>
      <c r="I204" s="252">
        <f t="shared" si="355"/>
        <v>0</v>
      </c>
      <c r="J204" s="83">
        <f t="shared" si="355"/>
        <v>0</v>
      </c>
      <c r="K204" s="83">
        <f t="shared" si="355"/>
        <v>0</v>
      </c>
      <c r="L204" s="83">
        <f t="shared" si="355"/>
        <v>0</v>
      </c>
      <c r="M204" s="83">
        <f t="shared" si="355"/>
        <v>0</v>
      </c>
      <c r="N204" s="83">
        <f t="shared" si="355"/>
        <v>0</v>
      </c>
      <c r="O204" s="83">
        <f t="shared" si="355"/>
        <v>0</v>
      </c>
      <c r="P204" s="83">
        <f t="shared" si="355"/>
        <v>0</v>
      </c>
      <c r="Q204" s="83">
        <f t="shared" si="355"/>
        <v>0</v>
      </c>
      <c r="R204" s="83">
        <f t="shared" si="355"/>
        <v>0</v>
      </c>
      <c r="S204" s="83">
        <f t="shared" si="355"/>
        <v>0</v>
      </c>
      <c r="T204" s="83">
        <f t="shared" si="355"/>
        <v>0</v>
      </c>
      <c r="U204" s="83">
        <f t="shared" si="355"/>
        <v>0</v>
      </c>
      <c r="V204" s="83">
        <f t="shared" si="355"/>
        <v>0</v>
      </c>
      <c r="W204" s="83">
        <f t="shared" si="355"/>
        <v>0</v>
      </c>
      <c r="X204" s="83">
        <f t="shared" si="355"/>
        <v>0</v>
      </c>
      <c r="Y204" s="83">
        <f t="shared" si="355"/>
        <v>0</v>
      </c>
      <c r="Z204" s="83">
        <f t="shared" si="355"/>
        <v>0</v>
      </c>
      <c r="AA204" s="83">
        <f t="shared" si="355"/>
        <v>0</v>
      </c>
      <c r="AB204" s="83">
        <f t="shared" si="355"/>
        <v>0</v>
      </c>
      <c r="AC204" s="83">
        <f t="shared" si="355"/>
        <v>0</v>
      </c>
      <c r="AD204" s="83">
        <f t="shared" si="355"/>
        <v>0</v>
      </c>
      <c r="AE204" s="83">
        <f t="shared" si="355"/>
        <v>0</v>
      </c>
      <c r="AF204" s="83">
        <f t="shared" si="355"/>
        <v>0</v>
      </c>
      <c r="AG204" s="83">
        <f t="shared" si="355"/>
        <v>0</v>
      </c>
      <c r="AH204" s="83">
        <f t="shared" si="355"/>
        <v>0</v>
      </c>
      <c r="AI204" s="83">
        <f t="shared" si="355"/>
        <v>0</v>
      </c>
      <c r="AJ204" s="83">
        <f t="shared" ref="AJ204:BO204" si="356">AJ54</f>
        <v>0</v>
      </c>
      <c r="AK204" s="83">
        <f t="shared" si="356"/>
        <v>0</v>
      </c>
      <c r="AL204" s="83">
        <f t="shared" si="356"/>
        <v>0</v>
      </c>
      <c r="AM204" s="83">
        <f t="shared" si="356"/>
        <v>0</v>
      </c>
      <c r="AN204" s="83">
        <f t="shared" si="356"/>
        <v>0</v>
      </c>
      <c r="AO204" s="83">
        <f t="shared" si="356"/>
        <v>0</v>
      </c>
      <c r="AP204" s="83">
        <f t="shared" si="356"/>
        <v>0</v>
      </c>
      <c r="AQ204" s="83">
        <f t="shared" si="356"/>
        <v>0</v>
      </c>
      <c r="AR204" s="83">
        <f t="shared" si="356"/>
        <v>0</v>
      </c>
      <c r="AS204" s="83">
        <f t="shared" si="356"/>
        <v>0</v>
      </c>
      <c r="AT204" s="83">
        <f t="shared" si="356"/>
        <v>0</v>
      </c>
      <c r="AU204" s="83">
        <f t="shared" si="356"/>
        <v>0</v>
      </c>
      <c r="AV204" s="83">
        <f t="shared" si="356"/>
        <v>0</v>
      </c>
      <c r="AW204" s="83">
        <f t="shared" si="356"/>
        <v>0</v>
      </c>
      <c r="AX204" s="83">
        <f t="shared" si="356"/>
        <v>0</v>
      </c>
      <c r="AY204" s="83">
        <f t="shared" si="356"/>
        <v>0</v>
      </c>
      <c r="AZ204" s="83">
        <f t="shared" si="356"/>
        <v>0</v>
      </c>
      <c r="BA204" s="83">
        <f t="shared" si="356"/>
        <v>0</v>
      </c>
      <c r="BB204" s="83">
        <f t="shared" si="356"/>
        <v>0</v>
      </c>
      <c r="BC204" s="83">
        <f t="shared" si="356"/>
        <v>0</v>
      </c>
      <c r="BD204" s="83">
        <f t="shared" si="356"/>
        <v>0</v>
      </c>
      <c r="BE204" s="83">
        <f t="shared" si="356"/>
        <v>0</v>
      </c>
      <c r="BF204" s="83">
        <f t="shared" si="356"/>
        <v>0</v>
      </c>
      <c r="BG204" s="83">
        <f t="shared" si="356"/>
        <v>0</v>
      </c>
      <c r="BH204" s="83">
        <f t="shared" si="356"/>
        <v>0</v>
      </c>
      <c r="BI204" s="83">
        <f t="shared" si="356"/>
        <v>0</v>
      </c>
      <c r="BJ204" s="83">
        <f t="shared" si="356"/>
        <v>0</v>
      </c>
      <c r="BK204" s="83">
        <f t="shared" si="356"/>
        <v>0</v>
      </c>
      <c r="BL204" s="83">
        <f t="shared" si="356"/>
        <v>0</v>
      </c>
      <c r="BM204" s="83">
        <f t="shared" si="356"/>
        <v>0</v>
      </c>
      <c r="BN204" s="83">
        <f t="shared" si="356"/>
        <v>0</v>
      </c>
      <c r="BO204" s="83">
        <f t="shared" si="356"/>
        <v>0</v>
      </c>
      <c r="BP204" s="83">
        <f t="shared" ref="BP204:BW204" si="357">BP54</f>
        <v>0</v>
      </c>
      <c r="BQ204" s="83">
        <f t="shared" si="357"/>
        <v>0</v>
      </c>
      <c r="BR204" s="83">
        <f t="shared" si="357"/>
        <v>0</v>
      </c>
      <c r="BS204" s="83">
        <f t="shared" si="357"/>
        <v>0</v>
      </c>
      <c r="BT204" s="83">
        <f t="shared" si="357"/>
        <v>0</v>
      </c>
      <c r="BU204" s="83">
        <f t="shared" si="357"/>
        <v>0</v>
      </c>
      <c r="BV204" s="83">
        <f t="shared" si="357"/>
        <v>0</v>
      </c>
      <c r="BW204" s="83">
        <f t="shared" si="357"/>
        <v>0</v>
      </c>
    </row>
    <row r="205" spans="3:75">
      <c r="C205" s="24" t="s">
        <v>8</v>
      </c>
      <c r="D205" s="252" t="e">
        <f t="shared" ref="D205:AI205" si="358">D59</f>
        <v>#REF!</v>
      </c>
      <c r="E205" s="252" t="e">
        <f t="shared" si="358"/>
        <v>#REF!</v>
      </c>
      <c r="F205" s="252" t="e">
        <f t="shared" si="358"/>
        <v>#REF!</v>
      </c>
      <c r="G205" s="252" t="e">
        <f t="shared" si="358"/>
        <v>#REF!</v>
      </c>
      <c r="H205" s="252" t="e">
        <f t="shared" si="358"/>
        <v>#REF!</v>
      </c>
      <c r="I205" s="252" t="e">
        <f t="shared" si="358"/>
        <v>#REF!</v>
      </c>
      <c r="J205" s="83" t="e">
        <f t="shared" si="358"/>
        <v>#REF!</v>
      </c>
      <c r="K205" s="83" t="e">
        <f t="shared" si="358"/>
        <v>#REF!</v>
      </c>
      <c r="L205" s="83" t="e">
        <f t="shared" si="358"/>
        <v>#REF!</v>
      </c>
      <c r="M205" s="83" t="e">
        <f t="shared" si="358"/>
        <v>#REF!</v>
      </c>
      <c r="N205" s="83" t="e">
        <f t="shared" si="358"/>
        <v>#REF!</v>
      </c>
      <c r="O205" s="83" t="e">
        <f t="shared" si="358"/>
        <v>#REF!</v>
      </c>
      <c r="P205" s="83" t="e">
        <f t="shared" si="358"/>
        <v>#REF!</v>
      </c>
      <c r="Q205" s="83" t="e">
        <f t="shared" si="358"/>
        <v>#REF!</v>
      </c>
      <c r="R205" s="83" t="e">
        <f t="shared" si="358"/>
        <v>#REF!</v>
      </c>
      <c r="S205" s="83" t="e">
        <f t="shared" si="358"/>
        <v>#REF!</v>
      </c>
      <c r="T205" s="83" t="e">
        <f t="shared" si="358"/>
        <v>#REF!</v>
      </c>
      <c r="U205" s="83" t="e">
        <f t="shared" si="358"/>
        <v>#REF!</v>
      </c>
      <c r="V205" s="83" t="e">
        <f t="shared" si="358"/>
        <v>#REF!</v>
      </c>
      <c r="W205" s="83" t="e">
        <f t="shared" si="358"/>
        <v>#REF!</v>
      </c>
      <c r="X205" s="83" t="e">
        <f t="shared" si="358"/>
        <v>#REF!</v>
      </c>
      <c r="Y205" s="83" t="e">
        <f t="shared" si="358"/>
        <v>#REF!</v>
      </c>
      <c r="Z205" s="83" t="e">
        <f t="shared" si="358"/>
        <v>#REF!</v>
      </c>
      <c r="AA205" s="83" t="e">
        <f t="shared" si="358"/>
        <v>#REF!</v>
      </c>
      <c r="AB205" s="83" t="e">
        <f t="shared" si="358"/>
        <v>#REF!</v>
      </c>
      <c r="AC205" s="83" t="e">
        <f t="shared" si="358"/>
        <v>#REF!</v>
      </c>
      <c r="AD205" s="83" t="e">
        <f t="shared" si="358"/>
        <v>#REF!</v>
      </c>
      <c r="AE205" s="83" t="e">
        <f t="shared" si="358"/>
        <v>#REF!</v>
      </c>
      <c r="AF205" s="83" t="e">
        <f t="shared" si="358"/>
        <v>#REF!</v>
      </c>
      <c r="AG205" s="83" t="e">
        <f t="shared" si="358"/>
        <v>#REF!</v>
      </c>
      <c r="AH205" s="83" t="e">
        <f t="shared" si="358"/>
        <v>#REF!</v>
      </c>
      <c r="AI205" s="83" t="e">
        <f t="shared" si="358"/>
        <v>#REF!</v>
      </c>
      <c r="AJ205" s="83" t="e">
        <f t="shared" ref="AJ205:BO205" si="359">AJ59</f>
        <v>#REF!</v>
      </c>
      <c r="AK205" s="83" t="e">
        <f t="shared" si="359"/>
        <v>#REF!</v>
      </c>
      <c r="AL205" s="83" t="e">
        <f t="shared" si="359"/>
        <v>#REF!</v>
      </c>
      <c r="AM205" s="83" t="e">
        <f t="shared" si="359"/>
        <v>#REF!</v>
      </c>
      <c r="AN205" s="83" t="e">
        <f t="shared" si="359"/>
        <v>#REF!</v>
      </c>
      <c r="AO205" s="83" t="e">
        <f t="shared" si="359"/>
        <v>#REF!</v>
      </c>
      <c r="AP205" s="83" t="e">
        <f t="shared" si="359"/>
        <v>#REF!</v>
      </c>
      <c r="AQ205" s="83" t="e">
        <f t="shared" si="359"/>
        <v>#REF!</v>
      </c>
      <c r="AR205" s="83" t="e">
        <f t="shared" si="359"/>
        <v>#REF!</v>
      </c>
      <c r="AS205" s="83" t="e">
        <f t="shared" si="359"/>
        <v>#REF!</v>
      </c>
      <c r="AT205" s="83" t="e">
        <f t="shared" si="359"/>
        <v>#REF!</v>
      </c>
      <c r="AU205" s="83" t="e">
        <f t="shared" si="359"/>
        <v>#REF!</v>
      </c>
      <c r="AV205" s="83" t="e">
        <f t="shared" si="359"/>
        <v>#REF!</v>
      </c>
      <c r="AW205" s="83" t="e">
        <f t="shared" si="359"/>
        <v>#REF!</v>
      </c>
      <c r="AX205" s="83" t="e">
        <f t="shared" si="359"/>
        <v>#REF!</v>
      </c>
      <c r="AY205" s="83" t="e">
        <f t="shared" si="359"/>
        <v>#REF!</v>
      </c>
      <c r="AZ205" s="83" t="e">
        <f t="shared" si="359"/>
        <v>#REF!</v>
      </c>
      <c r="BA205" s="83" t="e">
        <f t="shared" si="359"/>
        <v>#REF!</v>
      </c>
      <c r="BB205" s="83" t="e">
        <f t="shared" si="359"/>
        <v>#REF!</v>
      </c>
      <c r="BC205" s="83" t="e">
        <f t="shared" si="359"/>
        <v>#REF!</v>
      </c>
      <c r="BD205" s="83" t="e">
        <f t="shared" si="359"/>
        <v>#REF!</v>
      </c>
      <c r="BE205" s="83" t="e">
        <f t="shared" si="359"/>
        <v>#REF!</v>
      </c>
      <c r="BF205" s="83" t="e">
        <f t="shared" si="359"/>
        <v>#REF!</v>
      </c>
      <c r="BG205" s="83" t="e">
        <f t="shared" si="359"/>
        <v>#REF!</v>
      </c>
      <c r="BH205" s="83" t="e">
        <f t="shared" si="359"/>
        <v>#REF!</v>
      </c>
      <c r="BI205" s="83" t="e">
        <f t="shared" si="359"/>
        <v>#REF!</v>
      </c>
      <c r="BJ205" s="83" t="e">
        <f t="shared" si="359"/>
        <v>#REF!</v>
      </c>
      <c r="BK205" s="83" t="e">
        <f t="shared" si="359"/>
        <v>#REF!</v>
      </c>
      <c r="BL205" s="83" t="e">
        <f t="shared" si="359"/>
        <v>#REF!</v>
      </c>
      <c r="BM205" s="83" t="e">
        <f t="shared" si="359"/>
        <v>#REF!</v>
      </c>
      <c r="BN205" s="83" t="e">
        <f t="shared" si="359"/>
        <v>#REF!</v>
      </c>
      <c r="BO205" s="83" t="e">
        <f t="shared" si="359"/>
        <v>#REF!</v>
      </c>
      <c r="BP205" s="83" t="e">
        <f t="shared" ref="BP205:BW205" si="360">BP59</f>
        <v>#REF!</v>
      </c>
      <c r="BQ205" s="83" t="e">
        <f t="shared" si="360"/>
        <v>#REF!</v>
      </c>
      <c r="BR205" s="83" t="e">
        <f t="shared" si="360"/>
        <v>#REF!</v>
      </c>
      <c r="BS205" s="83" t="e">
        <f t="shared" si="360"/>
        <v>#REF!</v>
      </c>
      <c r="BT205" s="83" t="e">
        <f t="shared" si="360"/>
        <v>#REF!</v>
      </c>
      <c r="BU205" s="83" t="e">
        <f t="shared" si="360"/>
        <v>#REF!</v>
      </c>
      <c r="BV205" s="83" t="e">
        <f t="shared" si="360"/>
        <v>#REF!</v>
      </c>
      <c r="BW205" s="83" t="e">
        <f t="shared" si="360"/>
        <v>#REF!</v>
      </c>
    </row>
    <row r="206" spans="3:75">
      <c r="C206" s="43" t="s">
        <v>32</v>
      </c>
      <c r="D206" s="252">
        <f t="shared" ref="D206:AI206" si="361">D73</f>
        <v>0</v>
      </c>
      <c r="E206" s="252">
        <f t="shared" si="361"/>
        <v>0</v>
      </c>
      <c r="F206" s="252" t="e">
        <f t="shared" si="361"/>
        <v>#REF!</v>
      </c>
      <c r="G206" s="252" t="e">
        <f t="shared" si="361"/>
        <v>#REF!</v>
      </c>
      <c r="H206" s="252">
        <f t="shared" si="361"/>
        <v>0</v>
      </c>
      <c r="I206" s="252">
        <f t="shared" si="361"/>
        <v>0</v>
      </c>
      <c r="J206" s="83">
        <f t="shared" si="361"/>
        <v>0</v>
      </c>
      <c r="K206" s="83">
        <f t="shared" si="361"/>
        <v>0</v>
      </c>
      <c r="L206" s="83" t="e">
        <f t="shared" si="361"/>
        <v>#REF!</v>
      </c>
      <c r="M206" s="83" t="e">
        <f t="shared" si="361"/>
        <v>#REF!</v>
      </c>
      <c r="N206" s="83">
        <f t="shared" si="361"/>
        <v>0</v>
      </c>
      <c r="O206" s="83">
        <f t="shared" si="361"/>
        <v>0</v>
      </c>
      <c r="P206" s="83">
        <f t="shared" si="361"/>
        <v>0</v>
      </c>
      <c r="Q206" s="83">
        <f t="shared" si="361"/>
        <v>0</v>
      </c>
      <c r="R206" s="83" t="e">
        <f t="shared" si="361"/>
        <v>#REF!</v>
      </c>
      <c r="S206" s="83" t="e">
        <f t="shared" si="361"/>
        <v>#REF!</v>
      </c>
      <c r="T206" s="83">
        <f t="shared" si="361"/>
        <v>0</v>
      </c>
      <c r="U206" s="83">
        <f t="shared" si="361"/>
        <v>0</v>
      </c>
      <c r="V206" s="83">
        <f t="shared" si="361"/>
        <v>0</v>
      </c>
      <c r="W206" s="83">
        <f t="shared" si="361"/>
        <v>0</v>
      </c>
      <c r="X206" s="83" t="e">
        <f t="shared" si="361"/>
        <v>#REF!</v>
      </c>
      <c r="Y206" s="83" t="e">
        <f t="shared" si="361"/>
        <v>#REF!</v>
      </c>
      <c r="Z206" s="83">
        <f t="shared" si="361"/>
        <v>0</v>
      </c>
      <c r="AA206" s="83">
        <f t="shared" si="361"/>
        <v>0</v>
      </c>
      <c r="AB206" s="83">
        <f t="shared" si="361"/>
        <v>0</v>
      </c>
      <c r="AC206" s="83">
        <f t="shared" si="361"/>
        <v>0</v>
      </c>
      <c r="AD206" s="83" t="e">
        <f t="shared" si="361"/>
        <v>#REF!</v>
      </c>
      <c r="AE206" s="83" t="e">
        <f t="shared" si="361"/>
        <v>#REF!</v>
      </c>
      <c r="AF206" s="83">
        <f t="shared" si="361"/>
        <v>0</v>
      </c>
      <c r="AG206" s="83">
        <f t="shared" si="361"/>
        <v>0</v>
      </c>
      <c r="AH206" s="83">
        <f t="shared" si="361"/>
        <v>0</v>
      </c>
      <c r="AI206" s="83">
        <f t="shared" si="361"/>
        <v>0</v>
      </c>
      <c r="AJ206" s="83" t="e">
        <f t="shared" ref="AJ206:BO206" si="362">AJ73</f>
        <v>#REF!</v>
      </c>
      <c r="AK206" s="83" t="e">
        <f t="shared" si="362"/>
        <v>#REF!</v>
      </c>
      <c r="AL206" s="83">
        <f t="shared" si="362"/>
        <v>0</v>
      </c>
      <c r="AM206" s="83">
        <f t="shared" si="362"/>
        <v>0</v>
      </c>
      <c r="AN206" s="83">
        <f t="shared" si="362"/>
        <v>0</v>
      </c>
      <c r="AO206" s="83">
        <f t="shared" si="362"/>
        <v>0</v>
      </c>
      <c r="AP206" s="83" t="e">
        <f t="shared" si="362"/>
        <v>#REF!</v>
      </c>
      <c r="AQ206" s="83" t="e">
        <f t="shared" si="362"/>
        <v>#REF!</v>
      </c>
      <c r="AR206" s="83">
        <f t="shared" si="362"/>
        <v>0</v>
      </c>
      <c r="AS206" s="83">
        <f t="shared" si="362"/>
        <v>0</v>
      </c>
      <c r="AT206" s="83">
        <f t="shared" si="362"/>
        <v>0</v>
      </c>
      <c r="AU206" s="83">
        <f t="shared" si="362"/>
        <v>0</v>
      </c>
      <c r="AV206" s="83" t="e">
        <f t="shared" si="362"/>
        <v>#REF!</v>
      </c>
      <c r="AW206" s="83" t="e">
        <f t="shared" si="362"/>
        <v>#REF!</v>
      </c>
      <c r="AX206" s="83">
        <f t="shared" si="362"/>
        <v>0</v>
      </c>
      <c r="AY206" s="83">
        <f t="shared" si="362"/>
        <v>0</v>
      </c>
      <c r="AZ206" s="83">
        <f t="shared" si="362"/>
        <v>0</v>
      </c>
      <c r="BA206" s="83">
        <f t="shared" si="362"/>
        <v>0</v>
      </c>
      <c r="BB206" s="83" t="e">
        <f t="shared" si="362"/>
        <v>#REF!</v>
      </c>
      <c r="BC206" s="83" t="e">
        <f t="shared" si="362"/>
        <v>#REF!</v>
      </c>
      <c r="BD206" s="83">
        <f t="shared" si="362"/>
        <v>0</v>
      </c>
      <c r="BE206" s="83">
        <f t="shared" si="362"/>
        <v>0</v>
      </c>
      <c r="BF206" s="83" t="e">
        <f t="shared" si="362"/>
        <v>#REF!</v>
      </c>
      <c r="BG206" s="83" t="e">
        <f t="shared" si="362"/>
        <v>#REF!</v>
      </c>
      <c r="BH206" s="83" t="e">
        <f t="shared" si="362"/>
        <v>#REF!</v>
      </c>
      <c r="BI206" s="83" t="e">
        <f t="shared" si="362"/>
        <v>#REF!</v>
      </c>
      <c r="BJ206" s="83" t="e">
        <f t="shared" si="362"/>
        <v>#REF!</v>
      </c>
      <c r="BK206" s="83" t="e">
        <f t="shared" si="362"/>
        <v>#REF!</v>
      </c>
      <c r="BL206" s="83" t="e">
        <f t="shared" si="362"/>
        <v>#REF!</v>
      </c>
      <c r="BM206" s="83" t="e">
        <f t="shared" si="362"/>
        <v>#REF!</v>
      </c>
      <c r="BN206" s="83" t="e">
        <f t="shared" si="362"/>
        <v>#REF!</v>
      </c>
      <c r="BO206" s="83" t="e">
        <f t="shared" si="362"/>
        <v>#REF!</v>
      </c>
      <c r="BP206" s="83" t="e">
        <f t="shared" ref="BP206:BW206" si="363">BP73</f>
        <v>#REF!</v>
      </c>
      <c r="BQ206" s="83" t="e">
        <f t="shared" si="363"/>
        <v>#REF!</v>
      </c>
      <c r="BR206" s="83" t="e">
        <f t="shared" si="363"/>
        <v>#REF!</v>
      </c>
      <c r="BS206" s="83" t="e">
        <f t="shared" si="363"/>
        <v>#REF!</v>
      </c>
      <c r="BT206" s="83" t="e">
        <f t="shared" si="363"/>
        <v>#REF!</v>
      </c>
      <c r="BU206" s="83" t="e">
        <f t="shared" si="363"/>
        <v>#REF!</v>
      </c>
      <c r="BV206" s="83" t="e">
        <f t="shared" si="363"/>
        <v>#REF!</v>
      </c>
      <c r="BW206" s="83" t="e">
        <f t="shared" si="363"/>
        <v>#REF!</v>
      </c>
    </row>
    <row r="209" spans="3:75">
      <c r="C209" s="12"/>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row>
    <row r="210" spans="3:75">
      <c r="C210" s="12"/>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row>
    <row r="211" spans="3:75">
      <c r="C211" s="12"/>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row>
    <row r="258" spans="3:75" ht="14">
      <c r="C258" s="6"/>
      <c r="D258" s="263"/>
      <c r="J258" s="85"/>
      <c r="P258" s="85"/>
      <c r="V258" s="85"/>
      <c r="AB258" s="85"/>
      <c r="AH258" s="85"/>
      <c r="AN258" s="85"/>
      <c r="AT258" s="85"/>
      <c r="AZ258" s="85"/>
      <c r="BF258" s="85"/>
      <c r="BL258" s="85"/>
      <c r="BR258" s="85"/>
      <c r="BS258" s="2"/>
      <c r="BT258" s="2"/>
      <c r="BU258" s="2"/>
      <c r="BV258" s="2"/>
      <c r="BW258" s="2"/>
    </row>
    <row r="259" spans="3:75" ht="14">
      <c r="C259" s="29"/>
      <c r="D259" s="263"/>
      <c r="J259" s="85"/>
      <c r="P259" s="85"/>
      <c r="V259" s="85"/>
      <c r="AB259" s="85"/>
      <c r="AH259" s="85"/>
      <c r="AN259" s="85"/>
      <c r="AT259" s="85"/>
      <c r="AZ259" s="85"/>
      <c r="BF259" s="85"/>
      <c r="BL259" s="85"/>
      <c r="BR259" s="85"/>
      <c r="BS259" s="2"/>
      <c r="BT259" s="2"/>
      <c r="BU259" s="2"/>
      <c r="BV259" s="2"/>
      <c r="BW259" s="2"/>
    </row>
    <row r="260" spans="3:75" ht="14">
      <c r="C260" s="29"/>
      <c r="D260" s="263"/>
      <c r="J260" s="85"/>
      <c r="P260" s="85"/>
      <c r="V260" s="85"/>
      <c r="AB260" s="85"/>
      <c r="AH260" s="85"/>
      <c r="AN260" s="85"/>
      <c r="AT260" s="85"/>
      <c r="AZ260" s="85"/>
      <c r="BF260" s="85"/>
      <c r="BL260" s="85"/>
      <c r="BR260" s="85"/>
      <c r="BS260" s="2"/>
      <c r="BT260" s="2"/>
      <c r="BU260" s="2"/>
      <c r="BV260" s="2"/>
      <c r="BW260" s="2"/>
    </row>
    <row r="261" spans="3:75" ht="14">
      <c r="C261" s="29"/>
      <c r="D261" s="263"/>
      <c r="J261" s="85"/>
      <c r="P261" s="85"/>
      <c r="V261" s="85"/>
      <c r="AB261" s="85"/>
      <c r="AH261" s="85"/>
      <c r="AN261" s="85"/>
      <c r="AT261" s="85"/>
      <c r="AZ261" s="85"/>
      <c r="BF261" s="85"/>
      <c r="BL261" s="85"/>
      <c r="BR261" s="85"/>
      <c r="BS261" s="2"/>
      <c r="BT261" s="2"/>
      <c r="BU261" s="2"/>
      <c r="BV261" s="2"/>
      <c r="BW261" s="2"/>
    </row>
    <row r="262" spans="3:75">
      <c r="C262" s="29"/>
      <c r="D262" s="264"/>
      <c r="J262" s="86"/>
      <c r="P262" s="86"/>
      <c r="V262" s="86"/>
      <c r="AB262" s="86"/>
      <c r="AH262" s="86"/>
      <c r="AN262" s="86"/>
      <c r="AT262" s="86"/>
      <c r="AZ262" s="86"/>
      <c r="BF262" s="86"/>
      <c r="BL262" s="86"/>
      <c r="BR262" s="86"/>
      <c r="BS262" s="2"/>
      <c r="BT262" s="2"/>
      <c r="BU262" s="2"/>
      <c r="BV262" s="2"/>
      <c r="BW262" s="2"/>
    </row>
    <row r="263" spans="3:75">
      <c r="C263" s="29"/>
      <c r="D263" s="264"/>
      <c r="J263" s="86"/>
      <c r="P263" s="86"/>
      <c r="V263" s="86"/>
      <c r="AB263" s="86"/>
      <c r="AH263" s="86"/>
      <c r="AN263" s="86"/>
      <c r="AT263" s="86"/>
      <c r="AZ263" s="86"/>
      <c r="BF263" s="86"/>
      <c r="BL263" s="86"/>
      <c r="BR263" s="86"/>
      <c r="BS263" s="2"/>
      <c r="BT263" s="2"/>
      <c r="BU263" s="2"/>
      <c r="BV263" s="2"/>
      <c r="BW263" s="2"/>
    </row>
    <row r="278" spans="3:75">
      <c r="C278" s="6"/>
      <c r="D278" s="186"/>
      <c r="E278" s="186"/>
      <c r="F278" s="186"/>
      <c r="G278" s="186"/>
      <c r="H278" s="186"/>
      <c r="I278" s="186"/>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row>
    <row r="279" spans="3:75">
      <c r="C279" s="6"/>
      <c r="D279" s="253"/>
      <c r="E279" s="253"/>
      <c r="F279" s="253"/>
      <c r="G279" s="253"/>
      <c r="H279" s="253"/>
      <c r="I279" s="253"/>
      <c r="J279" s="15"/>
      <c r="K279" s="15"/>
      <c r="L279" s="15"/>
      <c r="M279" s="15"/>
      <c r="N279" s="15"/>
      <c r="O279" s="28"/>
      <c r="P279" s="15"/>
      <c r="Q279" s="15"/>
      <c r="R279" s="15"/>
      <c r="S279" s="15"/>
      <c r="T279" s="15"/>
      <c r="U279" s="28"/>
      <c r="V279" s="15"/>
      <c r="W279" s="15"/>
      <c r="X279" s="15"/>
      <c r="Y279" s="15"/>
      <c r="Z279" s="15"/>
      <c r="AA279" s="28"/>
      <c r="AB279" s="15"/>
      <c r="AC279" s="15"/>
      <c r="AD279" s="15"/>
      <c r="AE279" s="15"/>
      <c r="AF279" s="15"/>
      <c r="AG279" s="28"/>
      <c r="AH279" s="15"/>
      <c r="AI279" s="15"/>
      <c r="AJ279" s="15"/>
      <c r="AK279" s="15"/>
      <c r="AL279" s="15"/>
      <c r="AM279" s="28"/>
      <c r="AN279" s="15"/>
      <c r="AO279" s="15"/>
      <c r="AP279" s="15"/>
      <c r="AQ279" s="15"/>
      <c r="AR279" s="15"/>
      <c r="AS279" s="28"/>
      <c r="AT279" s="15"/>
      <c r="AU279" s="15"/>
      <c r="AV279" s="15"/>
      <c r="AW279" s="15"/>
      <c r="AX279" s="15"/>
      <c r="AY279" s="28"/>
      <c r="AZ279" s="15"/>
      <c r="BA279" s="15"/>
      <c r="BB279" s="15"/>
      <c r="BC279" s="15"/>
      <c r="BD279" s="15"/>
      <c r="BE279" s="28"/>
      <c r="BF279" s="15"/>
      <c r="BG279" s="15"/>
      <c r="BH279" s="15"/>
      <c r="BI279" s="15"/>
      <c r="BJ279" s="15"/>
      <c r="BK279" s="28"/>
      <c r="BL279" s="15"/>
      <c r="BM279" s="15"/>
      <c r="BN279" s="15"/>
      <c r="BO279" s="15"/>
      <c r="BP279" s="15"/>
      <c r="BQ279" s="28"/>
      <c r="BR279" s="15"/>
      <c r="BS279" s="15"/>
      <c r="BT279" s="15"/>
      <c r="BU279" s="15"/>
      <c r="BV279" s="15"/>
      <c r="BW279" s="28"/>
    </row>
    <row r="280" spans="3:75">
      <c r="C280" s="16"/>
      <c r="D280" s="217"/>
      <c r="E280" s="217"/>
      <c r="F280" s="217"/>
      <c r="G280" s="217"/>
      <c r="H280" s="265"/>
      <c r="I280" s="254"/>
      <c r="J280" s="63"/>
      <c r="K280" s="63"/>
      <c r="L280" s="63"/>
      <c r="M280" s="63"/>
      <c r="N280" s="88"/>
      <c r="O280" s="89"/>
      <c r="P280" s="63"/>
      <c r="Q280" s="63"/>
      <c r="R280" s="63"/>
      <c r="S280" s="63"/>
      <c r="T280" s="88"/>
      <c r="U280" s="89"/>
      <c r="V280" s="63"/>
      <c r="W280" s="63"/>
      <c r="X280" s="63"/>
      <c r="Y280" s="63"/>
      <c r="Z280" s="88"/>
      <c r="AA280" s="89"/>
      <c r="AB280" s="63"/>
      <c r="AC280" s="63"/>
      <c r="AD280" s="63"/>
      <c r="AE280" s="63"/>
      <c r="AF280" s="88"/>
      <c r="AG280" s="89"/>
      <c r="AH280" s="63"/>
      <c r="AI280" s="63"/>
      <c r="AJ280" s="63"/>
      <c r="AK280" s="63"/>
      <c r="AL280" s="88"/>
      <c r="AM280" s="89"/>
      <c r="AN280" s="63"/>
      <c r="AO280" s="63"/>
      <c r="AP280" s="63"/>
      <c r="AQ280" s="63"/>
      <c r="AR280" s="88"/>
      <c r="AS280" s="89"/>
      <c r="AT280" s="63"/>
      <c r="AU280" s="63"/>
      <c r="AV280" s="63"/>
      <c r="AW280" s="63"/>
      <c r="AX280" s="88"/>
      <c r="AY280" s="89"/>
      <c r="AZ280" s="63"/>
      <c r="BA280" s="63"/>
      <c r="BB280" s="63"/>
      <c r="BC280" s="63"/>
      <c r="BD280" s="88"/>
      <c r="BE280" s="89"/>
      <c r="BF280" s="63"/>
      <c r="BG280" s="63"/>
      <c r="BH280" s="63"/>
      <c r="BI280" s="63"/>
      <c r="BJ280" s="88"/>
      <c r="BK280" s="89"/>
      <c r="BL280" s="63"/>
      <c r="BM280" s="63"/>
      <c r="BN280" s="63"/>
      <c r="BO280" s="63"/>
      <c r="BP280" s="88"/>
      <c r="BQ280" s="89"/>
      <c r="BR280" s="63"/>
      <c r="BS280" s="63"/>
      <c r="BT280" s="63"/>
      <c r="BU280" s="63"/>
      <c r="BV280" s="88"/>
      <c r="BW280" s="89"/>
    </row>
    <row r="281" spans="3:75">
      <c r="C281" s="3"/>
      <c r="D281" s="217"/>
      <c r="E281" s="217"/>
      <c r="F281" s="217"/>
      <c r="G281" s="217"/>
      <c r="H281" s="217"/>
      <c r="I281" s="217"/>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row>
    <row r="282" spans="3:75">
      <c r="D282" s="266"/>
      <c r="E282" s="217"/>
      <c r="F282" s="217"/>
      <c r="G282" s="217"/>
      <c r="H282" s="265"/>
      <c r="I282" s="254"/>
      <c r="J282" s="90"/>
      <c r="K282" s="63"/>
      <c r="L282" s="63"/>
      <c r="M282" s="63"/>
      <c r="N282" s="88"/>
      <c r="O282" s="91"/>
      <c r="P282" s="90"/>
      <c r="Q282" s="63"/>
      <c r="R282" s="63"/>
      <c r="S282" s="63"/>
      <c r="T282" s="88"/>
      <c r="U282" s="91"/>
      <c r="V282" s="90"/>
      <c r="W282" s="63"/>
      <c r="X282" s="63"/>
      <c r="Y282" s="63"/>
      <c r="Z282" s="88"/>
      <c r="AA282" s="91"/>
      <c r="AB282" s="90"/>
      <c r="AC282" s="63"/>
      <c r="AD282" s="63"/>
      <c r="AE282" s="63"/>
      <c r="AF282" s="88"/>
      <c r="AG282" s="91"/>
      <c r="AH282" s="90"/>
      <c r="AI282" s="63"/>
      <c r="AJ282" s="63"/>
      <c r="AK282" s="63"/>
      <c r="AL282" s="88"/>
      <c r="AM282" s="91"/>
      <c r="AN282" s="90"/>
      <c r="AO282" s="63"/>
      <c r="AP282" s="63"/>
      <c r="AQ282" s="63"/>
      <c r="AR282" s="88"/>
      <c r="AS282" s="91"/>
      <c r="AT282" s="90"/>
      <c r="AU282" s="63"/>
      <c r="AV282" s="63"/>
      <c r="AW282" s="63"/>
      <c r="AX282" s="88"/>
      <c r="AY282" s="91"/>
      <c r="AZ282" s="90"/>
      <c r="BA282" s="63"/>
      <c r="BB282" s="63"/>
      <c r="BC282" s="63"/>
      <c r="BD282" s="88"/>
      <c r="BE282" s="91"/>
      <c r="BF282" s="90"/>
      <c r="BG282" s="63"/>
      <c r="BH282" s="63"/>
      <c r="BI282" s="63"/>
      <c r="BJ282" s="88"/>
      <c r="BK282" s="91"/>
      <c r="BL282" s="90"/>
      <c r="BM282" s="63"/>
      <c r="BN282" s="63"/>
      <c r="BO282" s="63"/>
      <c r="BP282" s="88"/>
      <c r="BQ282" s="91"/>
      <c r="BR282" s="90"/>
      <c r="BS282" s="63"/>
      <c r="BT282" s="63"/>
      <c r="BU282" s="63"/>
      <c r="BV282" s="88"/>
      <c r="BW282" s="91"/>
    </row>
    <row r="283" spans="3:75">
      <c r="C283" s="16"/>
      <c r="D283" s="266"/>
      <c r="E283" s="217"/>
      <c r="F283" s="217"/>
      <c r="G283" s="217"/>
      <c r="H283" s="265"/>
      <c r="I283" s="254"/>
      <c r="J283" s="90"/>
      <c r="K283" s="63"/>
      <c r="L283" s="63"/>
      <c r="M283" s="63"/>
      <c r="N283" s="88"/>
      <c r="O283" s="91"/>
      <c r="P283" s="90"/>
      <c r="Q283" s="63"/>
      <c r="R283" s="63"/>
      <c r="S283" s="63"/>
      <c r="T283" s="88"/>
      <c r="U283" s="91"/>
      <c r="V283" s="90"/>
      <c r="W283" s="63"/>
      <c r="X283" s="63"/>
      <c r="Y283" s="63"/>
      <c r="Z283" s="88"/>
      <c r="AA283" s="91"/>
      <c r="AB283" s="90"/>
      <c r="AC283" s="63"/>
      <c r="AD283" s="63"/>
      <c r="AE283" s="63"/>
      <c r="AF283" s="88"/>
      <c r="AG283" s="91"/>
      <c r="AH283" s="90"/>
      <c r="AI283" s="63"/>
      <c r="AJ283" s="63"/>
      <c r="AK283" s="63"/>
      <c r="AL283" s="88"/>
      <c r="AM283" s="91"/>
      <c r="AN283" s="90"/>
      <c r="AO283" s="63"/>
      <c r="AP283" s="63"/>
      <c r="AQ283" s="63"/>
      <c r="AR283" s="88"/>
      <c r="AS283" s="91"/>
      <c r="AT283" s="90"/>
      <c r="AU283" s="63"/>
      <c r="AV283" s="63"/>
      <c r="AW283" s="63"/>
      <c r="AX283" s="88"/>
      <c r="AY283" s="91"/>
      <c r="AZ283" s="90"/>
      <c r="BA283" s="63"/>
      <c r="BB283" s="63"/>
      <c r="BC283" s="63"/>
      <c r="BD283" s="88"/>
      <c r="BE283" s="91"/>
      <c r="BF283" s="90"/>
      <c r="BG283" s="63"/>
      <c r="BH283" s="63"/>
      <c r="BI283" s="63"/>
      <c r="BJ283" s="88"/>
      <c r="BK283" s="91"/>
      <c r="BL283" s="90"/>
      <c r="BM283" s="63"/>
      <c r="BN283" s="63"/>
      <c r="BO283" s="63"/>
      <c r="BP283" s="88"/>
      <c r="BQ283" s="91"/>
      <c r="BR283" s="90"/>
      <c r="BS283" s="63"/>
      <c r="BT283" s="63"/>
      <c r="BU283" s="63"/>
      <c r="BV283" s="88"/>
      <c r="BW283" s="91"/>
    </row>
    <row r="284" spans="3:75">
      <c r="C284" s="16"/>
      <c r="D284" s="266"/>
      <c r="E284" s="217"/>
      <c r="F284" s="217"/>
      <c r="G284" s="217"/>
      <c r="H284" s="265"/>
      <c r="I284" s="254"/>
      <c r="J284" s="90"/>
      <c r="K284" s="63"/>
      <c r="L284" s="63"/>
      <c r="M284" s="63"/>
      <c r="N284" s="88"/>
      <c r="O284" s="91"/>
      <c r="P284" s="90"/>
      <c r="Q284" s="63"/>
      <c r="R284" s="63"/>
      <c r="S284" s="63"/>
      <c r="T284" s="88"/>
      <c r="U284" s="91"/>
      <c r="V284" s="90"/>
      <c r="W284" s="63"/>
      <c r="X284" s="63"/>
      <c r="Y284" s="63"/>
      <c r="Z284" s="88"/>
      <c r="AA284" s="91"/>
      <c r="AB284" s="90"/>
      <c r="AC284" s="63"/>
      <c r="AD284" s="63"/>
      <c r="AE284" s="63"/>
      <c r="AF284" s="88"/>
      <c r="AG284" s="91"/>
      <c r="AH284" s="90"/>
      <c r="AI284" s="63"/>
      <c r="AJ284" s="63"/>
      <c r="AK284" s="63"/>
      <c r="AL284" s="88"/>
      <c r="AM284" s="91"/>
      <c r="AN284" s="90"/>
      <c r="AO284" s="63"/>
      <c r="AP284" s="63"/>
      <c r="AQ284" s="63"/>
      <c r="AR284" s="88"/>
      <c r="AS284" s="91"/>
      <c r="AT284" s="90"/>
      <c r="AU284" s="63"/>
      <c r="AV284" s="63"/>
      <c r="AW284" s="63"/>
      <c r="AX284" s="88"/>
      <c r="AY284" s="91"/>
      <c r="AZ284" s="90"/>
      <c r="BA284" s="63"/>
      <c r="BB284" s="63"/>
      <c r="BC284" s="63"/>
      <c r="BD284" s="88"/>
      <c r="BE284" s="91"/>
      <c r="BF284" s="90"/>
      <c r="BG284" s="63"/>
      <c r="BH284" s="63"/>
      <c r="BI284" s="63"/>
      <c r="BJ284" s="88"/>
      <c r="BK284" s="91"/>
      <c r="BL284" s="90"/>
      <c r="BM284" s="63"/>
      <c r="BN284" s="63"/>
      <c r="BO284" s="63"/>
      <c r="BP284" s="88"/>
      <c r="BQ284" s="91"/>
      <c r="BR284" s="90"/>
      <c r="BS284" s="63"/>
      <c r="BT284" s="63"/>
      <c r="BU284" s="63"/>
      <c r="BV284" s="88"/>
      <c r="BW284" s="91"/>
    </row>
    <row r="285" spans="3:75">
      <c r="C285" s="16"/>
      <c r="D285" s="266"/>
      <c r="E285" s="217"/>
      <c r="F285" s="217"/>
      <c r="G285" s="217"/>
      <c r="H285" s="265"/>
      <c r="I285" s="254"/>
      <c r="J285" s="90"/>
      <c r="K285" s="63"/>
      <c r="L285" s="63"/>
      <c r="M285" s="63"/>
      <c r="N285" s="88"/>
      <c r="O285" s="91"/>
      <c r="P285" s="90"/>
      <c r="Q285" s="63"/>
      <c r="R285" s="63"/>
      <c r="S285" s="63"/>
      <c r="T285" s="88"/>
      <c r="U285" s="91"/>
      <c r="V285" s="90"/>
      <c r="W285" s="63"/>
      <c r="X285" s="63"/>
      <c r="Y285" s="63"/>
      <c r="Z285" s="88"/>
      <c r="AA285" s="91"/>
      <c r="AB285" s="90"/>
      <c r="AC285" s="63"/>
      <c r="AD285" s="63"/>
      <c r="AE285" s="63"/>
      <c r="AF285" s="88"/>
      <c r="AG285" s="91"/>
      <c r="AH285" s="90"/>
      <c r="AI285" s="63"/>
      <c r="AJ285" s="63"/>
      <c r="AK285" s="63"/>
      <c r="AL285" s="88"/>
      <c r="AM285" s="91"/>
      <c r="AN285" s="90"/>
      <c r="AO285" s="63"/>
      <c r="AP285" s="63"/>
      <c r="AQ285" s="63"/>
      <c r="AR285" s="88"/>
      <c r="AS285" s="91"/>
      <c r="AT285" s="90"/>
      <c r="AU285" s="63"/>
      <c r="AV285" s="63"/>
      <c r="AW285" s="63"/>
      <c r="AX285" s="88"/>
      <c r="AY285" s="91"/>
      <c r="AZ285" s="90"/>
      <c r="BA285" s="63"/>
      <c r="BB285" s="63"/>
      <c r="BC285" s="63"/>
      <c r="BD285" s="88"/>
      <c r="BE285" s="91"/>
      <c r="BF285" s="90"/>
      <c r="BG285" s="63"/>
      <c r="BH285" s="63"/>
      <c r="BI285" s="63"/>
      <c r="BJ285" s="88"/>
      <c r="BK285" s="91"/>
      <c r="BL285" s="90"/>
      <c r="BM285" s="63"/>
      <c r="BN285" s="63"/>
      <c r="BO285" s="63"/>
      <c r="BP285" s="88"/>
      <c r="BQ285" s="91"/>
      <c r="BR285" s="90"/>
      <c r="BS285" s="63"/>
      <c r="BT285" s="63"/>
      <c r="BU285" s="63"/>
      <c r="BV285" s="88"/>
      <c r="BW285" s="91"/>
    </row>
    <row r="286" spans="3:75">
      <c r="C286" s="16"/>
      <c r="D286" s="266"/>
      <c r="E286" s="217"/>
      <c r="F286" s="217"/>
      <c r="G286" s="217"/>
      <c r="H286" s="265"/>
      <c r="I286" s="254"/>
      <c r="J286" s="90"/>
      <c r="K286" s="63"/>
      <c r="L286" s="63"/>
      <c r="M286" s="63"/>
      <c r="N286" s="88"/>
      <c r="O286" s="91"/>
      <c r="P286" s="90"/>
      <c r="Q286" s="63"/>
      <c r="R286" s="63"/>
      <c r="S286" s="63"/>
      <c r="T286" s="88"/>
      <c r="U286" s="91"/>
      <c r="V286" s="90"/>
      <c r="W286" s="63"/>
      <c r="X286" s="63"/>
      <c r="Y286" s="63"/>
      <c r="Z286" s="88"/>
      <c r="AA286" s="91"/>
      <c r="AB286" s="90"/>
      <c r="AC286" s="63"/>
      <c r="AD286" s="63"/>
      <c r="AE286" s="63"/>
      <c r="AF286" s="88"/>
      <c r="AG286" s="91"/>
      <c r="AH286" s="90"/>
      <c r="AI286" s="63"/>
      <c r="AJ286" s="63"/>
      <c r="AK286" s="63"/>
      <c r="AL286" s="88"/>
      <c r="AM286" s="91"/>
      <c r="AN286" s="90"/>
      <c r="AO286" s="63"/>
      <c r="AP286" s="63"/>
      <c r="AQ286" s="63"/>
      <c r="AR286" s="88"/>
      <c r="AS286" s="91"/>
      <c r="AT286" s="90"/>
      <c r="AU286" s="63"/>
      <c r="AV286" s="63"/>
      <c r="AW286" s="63"/>
      <c r="AX286" s="88"/>
      <c r="AY286" s="91"/>
      <c r="AZ286" s="90"/>
      <c r="BA286" s="63"/>
      <c r="BB286" s="63"/>
      <c r="BC286" s="63"/>
      <c r="BD286" s="88"/>
      <c r="BE286" s="91"/>
      <c r="BF286" s="90"/>
      <c r="BG286" s="63"/>
      <c r="BH286" s="63"/>
      <c r="BI286" s="63"/>
      <c r="BJ286" s="88"/>
      <c r="BK286" s="91"/>
      <c r="BL286" s="90"/>
      <c r="BM286" s="63"/>
      <c r="BN286" s="63"/>
      <c r="BO286" s="63"/>
      <c r="BP286" s="88"/>
      <c r="BQ286" s="91"/>
      <c r="BR286" s="90"/>
      <c r="BS286" s="63"/>
      <c r="BT286" s="63"/>
      <c r="BU286" s="63"/>
      <c r="BV286" s="88"/>
      <c r="BW286" s="91"/>
    </row>
    <row r="287" spans="3:75">
      <c r="C287" s="16"/>
      <c r="D287" s="266"/>
      <c r="E287" s="217"/>
      <c r="F287" s="217"/>
      <c r="G287" s="217"/>
      <c r="H287" s="265"/>
      <c r="I287" s="254"/>
      <c r="J287" s="90"/>
      <c r="K287" s="63"/>
      <c r="L287" s="63"/>
      <c r="M287" s="63"/>
      <c r="N287" s="88"/>
      <c r="O287" s="91"/>
      <c r="P287" s="90"/>
      <c r="Q287" s="63"/>
      <c r="R287" s="63"/>
      <c r="S287" s="63"/>
      <c r="T287" s="88"/>
      <c r="U287" s="91"/>
      <c r="V287" s="90"/>
      <c r="W287" s="63"/>
      <c r="X287" s="63"/>
      <c r="Y287" s="63"/>
      <c r="Z287" s="88"/>
      <c r="AA287" s="91"/>
      <c r="AB287" s="90"/>
      <c r="AC287" s="63"/>
      <c r="AD287" s="63"/>
      <c r="AE287" s="63"/>
      <c r="AF287" s="88"/>
      <c r="AG287" s="91"/>
      <c r="AH287" s="90"/>
      <c r="AI287" s="63"/>
      <c r="AJ287" s="63"/>
      <c r="AK287" s="63"/>
      <c r="AL287" s="88"/>
      <c r="AM287" s="91"/>
      <c r="AN287" s="90"/>
      <c r="AO287" s="63"/>
      <c r="AP287" s="63"/>
      <c r="AQ287" s="63"/>
      <c r="AR287" s="88"/>
      <c r="AS287" s="91"/>
      <c r="AT287" s="90"/>
      <c r="AU287" s="63"/>
      <c r="AV287" s="63"/>
      <c r="AW287" s="63"/>
      <c r="AX287" s="88"/>
      <c r="AY287" s="91"/>
      <c r="AZ287" s="90"/>
      <c r="BA287" s="63"/>
      <c r="BB287" s="63"/>
      <c r="BC287" s="63"/>
      <c r="BD287" s="88"/>
      <c r="BE287" s="91"/>
      <c r="BF287" s="90"/>
      <c r="BG287" s="63"/>
      <c r="BH287" s="63"/>
      <c r="BI287" s="63"/>
      <c r="BJ287" s="88"/>
      <c r="BK287" s="91"/>
      <c r="BL287" s="90"/>
      <c r="BM287" s="63"/>
      <c r="BN287" s="63"/>
      <c r="BO287" s="63"/>
      <c r="BP287" s="88"/>
      <c r="BQ287" s="91"/>
      <c r="BR287" s="90"/>
      <c r="BS287" s="63"/>
      <c r="BT287" s="63"/>
      <c r="BU287" s="63"/>
      <c r="BV287" s="88"/>
      <c r="BW287" s="91"/>
    </row>
    <row r="288" spans="3:75">
      <c r="C288" s="16"/>
      <c r="D288" s="266"/>
      <c r="E288" s="217"/>
      <c r="F288" s="217"/>
      <c r="G288" s="217"/>
      <c r="H288" s="265"/>
      <c r="I288" s="254"/>
      <c r="J288" s="90"/>
      <c r="K288" s="63"/>
      <c r="L288" s="63"/>
      <c r="M288" s="63"/>
      <c r="N288" s="88"/>
      <c r="O288" s="91"/>
      <c r="P288" s="90"/>
      <c r="Q288" s="63"/>
      <c r="R288" s="63"/>
      <c r="S288" s="63"/>
      <c r="T288" s="88"/>
      <c r="U288" s="91"/>
      <c r="V288" s="90"/>
      <c r="W288" s="63"/>
      <c r="X288" s="63"/>
      <c r="Y288" s="63"/>
      <c r="Z288" s="88"/>
      <c r="AA288" s="91"/>
      <c r="AB288" s="90"/>
      <c r="AC288" s="63"/>
      <c r="AD288" s="63"/>
      <c r="AE288" s="63"/>
      <c r="AF288" s="88"/>
      <c r="AG288" s="91"/>
      <c r="AH288" s="90"/>
      <c r="AI288" s="63"/>
      <c r="AJ288" s="63"/>
      <c r="AK288" s="63"/>
      <c r="AL288" s="88"/>
      <c r="AM288" s="91"/>
      <c r="AN288" s="90"/>
      <c r="AO288" s="63"/>
      <c r="AP288" s="63"/>
      <c r="AQ288" s="63"/>
      <c r="AR288" s="88"/>
      <c r="AS288" s="91"/>
      <c r="AT288" s="90"/>
      <c r="AU288" s="63"/>
      <c r="AV288" s="63"/>
      <c r="AW288" s="63"/>
      <c r="AX288" s="88"/>
      <c r="AY288" s="91"/>
      <c r="AZ288" s="90"/>
      <c r="BA288" s="63"/>
      <c r="BB288" s="63"/>
      <c r="BC288" s="63"/>
      <c r="BD288" s="88"/>
      <c r="BE288" s="91"/>
      <c r="BF288" s="90"/>
      <c r="BG288" s="63"/>
      <c r="BH288" s="63"/>
      <c r="BI288" s="63"/>
      <c r="BJ288" s="88"/>
      <c r="BK288" s="91"/>
      <c r="BL288" s="90"/>
      <c r="BM288" s="63"/>
      <c r="BN288" s="63"/>
      <c r="BO288" s="63"/>
      <c r="BP288" s="88"/>
      <c r="BQ288" s="91"/>
      <c r="BR288" s="90"/>
      <c r="BS288" s="63"/>
      <c r="BT288" s="63"/>
      <c r="BU288" s="63"/>
      <c r="BV288" s="88"/>
      <c r="BW288" s="91"/>
    </row>
    <row r="289" spans="3:75">
      <c r="C289" s="16"/>
      <c r="D289" s="266"/>
      <c r="E289" s="217"/>
      <c r="F289" s="217"/>
      <c r="G289" s="217"/>
      <c r="H289" s="265"/>
      <c r="I289" s="254"/>
      <c r="J289" s="90"/>
      <c r="K289" s="63"/>
      <c r="L289" s="63"/>
      <c r="M289" s="63"/>
      <c r="N289" s="88"/>
      <c r="O289" s="91"/>
      <c r="P289" s="90"/>
      <c r="Q289" s="63"/>
      <c r="R289" s="63"/>
      <c r="S289" s="63"/>
      <c r="T289" s="88"/>
      <c r="U289" s="91"/>
      <c r="V289" s="90"/>
      <c r="W289" s="63"/>
      <c r="X289" s="63"/>
      <c r="Y289" s="63"/>
      <c r="Z289" s="88"/>
      <c r="AA289" s="91"/>
      <c r="AB289" s="90"/>
      <c r="AC289" s="63"/>
      <c r="AD289" s="63"/>
      <c r="AE289" s="63"/>
      <c r="AF289" s="88"/>
      <c r="AG289" s="91"/>
      <c r="AH289" s="90"/>
      <c r="AI289" s="63"/>
      <c r="AJ289" s="63"/>
      <c r="AK289" s="63"/>
      <c r="AL289" s="88"/>
      <c r="AM289" s="91"/>
      <c r="AN289" s="90"/>
      <c r="AO289" s="63"/>
      <c r="AP289" s="63"/>
      <c r="AQ289" s="63"/>
      <c r="AR289" s="88"/>
      <c r="AS289" s="91"/>
      <c r="AT289" s="90"/>
      <c r="AU289" s="63"/>
      <c r="AV289" s="63"/>
      <c r="AW289" s="63"/>
      <c r="AX289" s="88"/>
      <c r="AY289" s="91"/>
      <c r="AZ289" s="90"/>
      <c r="BA289" s="63"/>
      <c r="BB289" s="63"/>
      <c r="BC289" s="63"/>
      <c r="BD289" s="88"/>
      <c r="BE289" s="91"/>
      <c r="BF289" s="90"/>
      <c r="BG289" s="63"/>
      <c r="BH289" s="63"/>
      <c r="BI289" s="63"/>
      <c r="BJ289" s="88"/>
      <c r="BK289" s="91"/>
      <c r="BL289" s="90"/>
      <c r="BM289" s="63"/>
      <c r="BN289" s="63"/>
      <c r="BO289" s="63"/>
      <c r="BP289" s="88"/>
      <c r="BQ289" s="91"/>
      <c r="BR289" s="90"/>
      <c r="BS289" s="63"/>
      <c r="BT289" s="63"/>
      <c r="BU289" s="63"/>
      <c r="BV289" s="88"/>
      <c r="BW289" s="91"/>
    </row>
    <row r="290" spans="3:75">
      <c r="C290" s="16"/>
      <c r="D290" s="266"/>
      <c r="E290" s="217"/>
      <c r="F290" s="217"/>
      <c r="G290" s="217"/>
      <c r="H290" s="265"/>
      <c r="I290" s="254"/>
      <c r="J290" s="90"/>
      <c r="K290" s="63"/>
      <c r="L290" s="63"/>
      <c r="M290" s="63"/>
      <c r="N290" s="88"/>
      <c r="O290" s="91"/>
      <c r="P290" s="90"/>
      <c r="Q290" s="63"/>
      <c r="R290" s="63"/>
      <c r="S290" s="63"/>
      <c r="T290" s="88"/>
      <c r="U290" s="91"/>
      <c r="V290" s="90"/>
      <c r="W290" s="63"/>
      <c r="X290" s="63"/>
      <c r="Y290" s="63"/>
      <c r="Z290" s="88"/>
      <c r="AA290" s="91"/>
      <c r="AB290" s="90"/>
      <c r="AC290" s="63"/>
      <c r="AD290" s="63"/>
      <c r="AE290" s="63"/>
      <c r="AF290" s="88"/>
      <c r="AG290" s="91"/>
      <c r="AH290" s="90"/>
      <c r="AI290" s="63"/>
      <c r="AJ290" s="63"/>
      <c r="AK290" s="63"/>
      <c r="AL290" s="88"/>
      <c r="AM290" s="91"/>
      <c r="AN290" s="90"/>
      <c r="AO290" s="63"/>
      <c r="AP290" s="63"/>
      <c r="AQ290" s="63"/>
      <c r="AR290" s="88"/>
      <c r="AS290" s="91"/>
      <c r="AT290" s="90"/>
      <c r="AU290" s="63"/>
      <c r="AV290" s="63"/>
      <c r="AW290" s="63"/>
      <c r="AX290" s="88"/>
      <c r="AY290" s="91"/>
      <c r="AZ290" s="90"/>
      <c r="BA290" s="63"/>
      <c r="BB290" s="63"/>
      <c r="BC290" s="63"/>
      <c r="BD290" s="88"/>
      <c r="BE290" s="91"/>
      <c r="BF290" s="90"/>
      <c r="BG290" s="63"/>
      <c r="BH290" s="63"/>
      <c r="BI290" s="63"/>
      <c r="BJ290" s="88"/>
      <c r="BK290" s="91"/>
      <c r="BL290" s="90"/>
      <c r="BM290" s="63"/>
      <c r="BN290" s="63"/>
      <c r="BO290" s="63"/>
      <c r="BP290" s="88"/>
      <c r="BQ290" s="91"/>
      <c r="BR290" s="90"/>
      <c r="BS290" s="63"/>
      <c r="BT290" s="63"/>
      <c r="BU290" s="63"/>
      <c r="BV290" s="88"/>
      <c r="BW290" s="91"/>
    </row>
    <row r="291" spans="3:75">
      <c r="C291" s="16"/>
      <c r="D291" s="266"/>
      <c r="E291" s="217"/>
      <c r="F291" s="217"/>
      <c r="G291" s="217"/>
      <c r="H291" s="265"/>
      <c r="I291" s="254"/>
      <c r="J291" s="90"/>
      <c r="K291" s="63"/>
      <c r="L291" s="63"/>
      <c r="M291" s="63"/>
      <c r="N291" s="88"/>
      <c r="O291" s="91"/>
      <c r="P291" s="90"/>
      <c r="Q291" s="63"/>
      <c r="R291" s="63"/>
      <c r="S291" s="63"/>
      <c r="T291" s="88"/>
      <c r="U291" s="91"/>
      <c r="V291" s="90"/>
      <c r="W291" s="63"/>
      <c r="X291" s="63"/>
      <c r="Y291" s="63"/>
      <c r="Z291" s="88"/>
      <c r="AA291" s="91"/>
      <c r="AB291" s="90"/>
      <c r="AC291" s="63"/>
      <c r="AD291" s="63"/>
      <c r="AE291" s="63"/>
      <c r="AF291" s="88"/>
      <c r="AG291" s="91"/>
      <c r="AH291" s="90"/>
      <c r="AI291" s="63"/>
      <c r="AJ291" s="63"/>
      <c r="AK291" s="63"/>
      <c r="AL291" s="88"/>
      <c r="AM291" s="91"/>
      <c r="AN291" s="90"/>
      <c r="AO291" s="63"/>
      <c r="AP291" s="63"/>
      <c r="AQ291" s="63"/>
      <c r="AR291" s="88"/>
      <c r="AS291" s="91"/>
      <c r="AT291" s="90"/>
      <c r="AU291" s="63"/>
      <c r="AV291" s="63"/>
      <c r="AW291" s="63"/>
      <c r="AX291" s="88"/>
      <c r="AY291" s="91"/>
      <c r="AZ291" s="90"/>
      <c r="BA291" s="63"/>
      <c r="BB291" s="63"/>
      <c r="BC291" s="63"/>
      <c r="BD291" s="88"/>
      <c r="BE291" s="91"/>
      <c r="BF291" s="90"/>
      <c r="BG291" s="63"/>
      <c r="BH291" s="63"/>
      <c r="BI291" s="63"/>
      <c r="BJ291" s="88"/>
      <c r="BK291" s="91"/>
      <c r="BL291" s="90"/>
      <c r="BM291" s="63"/>
      <c r="BN291" s="63"/>
      <c r="BO291" s="63"/>
      <c r="BP291" s="88"/>
      <c r="BQ291" s="91"/>
      <c r="BR291" s="90"/>
      <c r="BS291" s="63"/>
      <c r="BT291" s="63"/>
      <c r="BU291" s="63"/>
      <c r="BV291" s="88"/>
      <c r="BW291" s="91"/>
    </row>
    <row r="292" spans="3:75">
      <c r="C292" s="16"/>
      <c r="D292" s="266"/>
      <c r="E292" s="217"/>
      <c r="F292" s="217"/>
      <c r="G292" s="217"/>
      <c r="H292" s="265"/>
      <c r="I292" s="254"/>
      <c r="J292" s="90"/>
      <c r="K292" s="63"/>
      <c r="L292" s="63"/>
      <c r="M292" s="63"/>
      <c r="N292" s="88"/>
      <c r="O292" s="91"/>
      <c r="P292" s="90"/>
      <c r="Q292" s="63"/>
      <c r="R292" s="63"/>
      <c r="S292" s="63"/>
      <c r="T292" s="88"/>
      <c r="U292" s="91"/>
      <c r="V292" s="90"/>
      <c r="W292" s="63"/>
      <c r="X292" s="63"/>
      <c r="Y292" s="63"/>
      <c r="Z292" s="88"/>
      <c r="AA292" s="91"/>
      <c r="AB292" s="90"/>
      <c r="AC292" s="63"/>
      <c r="AD292" s="63"/>
      <c r="AE292" s="63"/>
      <c r="AF292" s="88"/>
      <c r="AG292" s="91"/>
      <c r="AH292" s="90"/>
      <c r="AI292" s="63"/>
      <c r="AJ292" s="63"/>
      <c r="AK292" s="63"/>
      <c r="AL292" s="88"/>
      <c r="AM292" s="91"/>
      <c r="AN292" s="90"/>
      <c r="AO292" s="63"/>
      <c r="AP292" s="63"/>
      <c r="AQ292" s="63"/>
      <c r="AR292" s="88"/>
      <c r="AS292" s="91"/>
      <c r="AT292" s="90"/>
      <c r="AU292" s="63"/>
      <c r="AV292" s="63"/>
      <c r="AW292" s="63"/>
      <c r="AX292" s="88"/>
      <c r="AY292" s="91"/>
      <c r="AZ292" s="90"/>
      <c r="BA292" s="63"/>
      <c r="BB292" s="63"/>
      <c r="BC292" s="63"/>
      <c r="BD292" s="88"/>
      <c r="BE292" s="91"/>
      <c r="BF292" s="90"/>
      <c r="BG292" s="63"/>
      <c r="BH292" s="63"/>
      <c r="BI292" s="63"/>
      <c r="BJ292" s="88"/>
      <c r="BK292" s="91"/>
      <c r="BL292" s="90"/>
      <c r="BM292" s="63"/>
      <c r="BN292" s="63"/>
      <c r="BO292" s="63"/>
      <c r="BP292" s="88"/>
      <c r="BQ292" s="91"/>
      <c r="BR292" s="90"/>
      <c r="BS292" s="63"/>
      <c r="BT292" s="63"/>
      <c r="BU292" s="63"/>
      <c r="BV292" s="88"/>
      <c r="BW292" s="91"/>
    </row>
    <row r="293" spans="3:75">
      <c r="C293" s="16"/>
      <c r="D293" s="266"/>
      <c r="E293" s="217"/>
      <c r="F293" s="217"/>
      <c r="G293" s="217"/>
      <c r="H293" s="265"/>
      <c r="I293" s="254"/>
      <c r="J293" s="90"/>
      <c r="K293" s="63"/>
      <c r="L293" s="63"/>
      <c r="M293" s="63"/>
      <c r="N293" s="88"/>
      <c r="O293" s="91"/>
      <c r="P293" s="90"/>
      <c r="Q293" s="63"/>
      <c r="R293" s="63"/>
      <c r="S293" s="63"/>
      <c r="T293" s="88"/>
      <c r="U293" s="91"/>
      <c r="V293" s="90"/>
      <c r="W293" s="63"/>
      <c r="X293" s="63"/>
      <c r="Y293" s="63"/>
      <c r="Z293" s="88"/>
      <c r="AA293" s="91"/>
      <c r="AB293" s="90"/>
      <c r="AC293" s="63"/>
      <c r="AD293" s="63"/>
      <c r="AE293" s="63"/>
      <c r="AF293" s="88"/>
      <c r="AG293" s="91"/>
      <c r="AH293" s="90"/>
      <c r="AI293" s="63"/>
      <c r="AJ293" s="63"/>
      <c r="AK293" s="63"/>
      <c r="AL293" s="88"/>
      <c r="AM293" s="91"/>
      <c r="AN293" s="90"/>
      <c r="AO293" s="63"/>
      <c r="AP293" s="63"/>
      <c r="AQ293" s="63"/>
      <c r="AR293" s="88"/>
      <c r="AS293" s="91"/>
      <c r="AT293" s="90"/>
      <c r="AU293" s="63"/>
      <c r="AV293" s="63"/>
      <c r="AW293" s="63"/>
      <c r="AX293" s="88"/>
      <c r="AY293" s="91"/>
      <c r="AZ293" s="90"/>
      <c r="BA293" s="63"/>
      <c r="BB293" s="63"/>
      <c r="BC293" s="63"/>
      <c r="BD293" s="88"/>
      <c r="BE293" s="91"/>
      <c r="BF293" s="90"/>
      <c r="BG293" s="63"/>
      <c r="BH293" s="63"/>
      <c r="BI293" s="63"/>
      <c r="BJ293" s="88"/>
      <c r="BK293" s="91"/>
      <c r="BL293" s="90"/>
      <c r="BM293" s="63"/>
      <c r="BN293" s="63"/>
      <c r="BO293" s="63"/>
      <c r="BP293" s="88"/>
      <c r="BQ293" s="91"/>
      <c r="BR293" s="90"/>
      <c r="BS293" s="63"/>
      <c r="BT293" s="63"/>
      <c r="BU293" s="63"/>
      <c r="BV293" s="88"/>
      <c r="BW293" s="91"/>
    </row>
    <row r="294" spans="3:75">
      <c r="C294" s="16"/>
      <c r="D294" s="266"/>
      <c r="E294" s="217"/>
      <c r="F294" s="217"/>
      <c r="G294" s="217"/>
      <c r="H294" s="265"/>
      <c r="I294" s="254"/>
      <c r="J294" s="90"/>
      <c r="K294" s="63"/>
      <c r="L294" s="63"/>
      <c r="M294" s="63"/>
      <c r="N294" s="88"/>
      <c r="O294" s="91"/>
      <c r="P294" s="90"/>
      <c r="Q294" s="63"/>
      <c r="R294" s="63"/>
      <c r="S294" s="63"/>
      <c r="T294" s="88"/>
      <c r="U294" s="91"/>
      <c r="V294" s="90"/>
      <c r="W294" s="63"/>
      <c r="X294" s="63"/>
      <c r="Y294" s="63"/>
      <c r="Z294" s="88"/>
      <c r="AA294" s="91"/>
      <c r="AB294" s="90"/>
      <c r="AC294" s="63"/>
      <c r="AD294" s="63"/>
      <c r="AE294" s="63"/>
      <c r="AF294" s="88"/>
      <c r="AG294" s="91"/>
      <c r="AH294" s="90"/>
      <c r="AI294" s="63"/>
      <c r="AJ294" s="63"/>
      <c r="AK294" s="63"/>
      <c r="AL294" s="88"/>
      <c r="AM294" s="91"/>
      <c r="AN294" s="90"/>
      <c r="AO294" s="63"/>
      <c r="AP294" s="63"/>
      <c r="AQ294" s="63"/>
      <c r="AR294" s="88"/>
      <c r="AS294" s="91"/>
      <c r="AT294" s="90"/>
      <c r="AU294" s="63"/>
      <c r="AV294" s="63"/>
      <c r="AW294" s="63"/>
      <c r="AX294" s="88"/>
      <c r="AY294" s="91"/>
      <c r="AZ294" s="90"/>
      <c r="BA294" s="63"/>
      <c r="BB294" s="63"/>
      <c r="BC294" s="63"/>
      <c r="BD294" s="88"/>
      <c r="BE294" s="91"/>
      <c r="BF294" s="90"/>
      <c r="BG294" s="63"/>
      <c r="BH294" s="63"/>
      <c r="BI294" s="63"/>
      <c r="BJ294" s="88"/>
      <c r="BK294" s="91"/>
      <c r="BL294" s="90"/>
      <c r="BM294" s="63"/>
      <c r="BN294" s="63"/>
      <c r="BO294" s="63"/>
      <c r="BP294" s="88"/>
      <c r="BQ294" s="91"/>
      <c r="BR294" s="90"/>
      <c r="BS294" s="63"/>
      <c r="BT294" s="63"/>
      <c r="BU294" s="63"/>
      <c r="BV294" s="88"/>
      <c r="BW294" s="91"/>
    </row>
    <row r="295" spans="3:75">
      <c r="C295" s="16"/>
      <c r="D295" s="266"/>
      <c r="E295" s="217"/>
      <c r="F295" s="217"/>
      <c r="G295" s="217"/>
      <c r="H295" s="265"/>
      <c r="I295" s="254"/>
      <c r="J295" s="90"/>
      <c r="K295" s="63"/>
      <c r="L295" s="63"/>
      <c r="M295" s="63"/>
      <c r="N295" s="88"/>
      <c r="O295" s="91"/>
      <c r="P295" s="90"/>
      <c r="Q295" s="63"/>
      <c r="R295" s="63"/>
      <c r="S295" s="63"/>
      <c r="T295" s="88"/>
      <c r="U295" s="91"/>
      <c r="V295" s="90"/>
      <c r="W295" s="63"/>
      <c r="X295" s="63"/>
      <c r="Y295" s="63"/>
      <c r="Z295" s="88"/>
      <c r="AA295" s="91"/>
      <c r="AB295" s="90"/>
      <c r="AC295" s="63"/>
      <c r="AD295" s="63"/>
      <c r="AE295" s="63"/>
      <c r="AF295" s="88"/>
      <c r="AG295" s="91"/>
      <c r="AH295" s="90"/>
      <c r="AI295" s="63"/>
      <c r="AJ295" s="63"/>
      <c r="AK295" s="63"/>
      <c r="AL295" s="88"/>
      <c r="AM295" s="91"/>
      <c r="AN295" s="90"/>
      <c r="AO295" s="63"/>
      <c r="AP295" s="63"/>
      <c r="AQ295" s="63"/>
      <c r="AR295" s="88"/>
      <c r="AS295" s="91"/>
      <c r="AT295" s="90"/>
      <c r="AU295" s="63"/>
      <c r="AV295" s="63"/>
      <c r="AW295" s="63"/>
      <c r="AX295" s="88"/>
      <c r="AY295" s="91"/>
      <c r="AZ295" s="90"/>
      <c r="BA295" s="63"/>
      <c r="BB295" s="63"/>
      <c r="BC295" s="63"/>
      <c r="BD295" s="88"/>
      <c r="BE295" s="91"/>
      <c r="BF295" s="90"/>
      <c r="BG295" s="63"/>
      <c r="BH295" s="63"/>
      <c r="BI295" s="63"/>
      <c r="BJ295" s="88"/>
      <c r="BK295" s="91"/>
      <c r="BL295" s="90"/>
      <c r="BM295" s="63"/>
      <c r="BN295" s="63"/>
      <c r="BO295" s="63"/>
      <c r="BP295" s="88"/>
      <c r="BQ295" s="91"/>
      <c r="BR295" s="90"/>
      <c r="BS295" s="63"/>
      <c r="BT295" s="63"/>
      <c r="BU295" s="63"/>
      <c r="BV295" s="88"/>
      <c r="BW295" s="91"/>
    </row>
    <row r="296" spans="3:75">
      <c r="C296" s="16"/>
      <c r="D296" s="266"/>
      <c r="E296" s="217"/>
      <c r="F296" s="217"/>
      <c r="G296" s="217"/>
      <c r="H296" s="265"/>
      <c r="I296" s="254"/>
      <c r="J296" s="90"/>
      <c r="K296" s="63"/>
      <c r="L296" s="63"/>
      <c r="M296" s="63"/>
      <c r="N296" s="88"/>
      <c r="O296" s="91"/>
      <c r="P296" s="90"/>
      <c r="Q296" s="63"/>
      <c r="R296" s="63"/>
      <c r="S296" s="63"/>
      <c r="T296" s="88"/>
      <c r="U296" s="91"/>
      <c r="V296" s="90"/>
      <c r="W296" s="63"/>
      <c r="X296" s="63"/>
      <c r="Y296" s="63"/>
      <c r="Z296" s="88"/>
      <c r="AA296" s="91"/>
      <c r="AB296" s="90"/>
      <c r="AC296" s="63"/>
      <c r="AD296" s="63"/>
      <c r="AE296" s="63"/>
      <c r="AF296" s="88"/>
      <c r="AG296" s="91"/>
      <c r="AH296" s="90"/>
      <c r="AI296" s="63"/>
      <c r="AJ296" s="63"/>
      <c r="AK296" s="63"/>
      <c r="AL296" s="88"/>
      <c r="AM296" s="91"/>
      <c r="AN296" s="90"/>
      <c r="AO296" s="63"/>
      <c r="AP296" s="63"/>
      <c r="AQ296" s="63"/>
      <c r="AR296" s="88"/>
      <c r="AS296" s="91"/>
      <c r="AT296" s="90"/>
      <c r="AU296" s="63"/>
      <c r="AV296" s="63"/>
      <c r="AW296" s="63"/>
      <c r="AX296" s="88"/>
      <c r="AY296" s="91"/>
      <c r="AZ296" s="90"/>
      <c r="BA296" s="63"/>
      <c r="BB296" s="63"/>
      <c r="BC296" s="63"/>
      <c r="BD296" s="88"/>
      <c r="BE296" s="91"/>
      <c r="BF296" s="90"/>
      <c r="BG296" s="63"/>
      <c r="BH296" s="63"/>
      <c r="BI296" s="63"/>
      <c r="BJ296" s="88"/>
      <c r="BK296" s="91"/>
      <c r="BL296" s="90"/>
      <c r="BM296" s="63"/>
      <c r="BN296" s="63"/>
      <c r="BO296" s="63"/>
      <c r="BP296" s="88"/>
      <c r="BQ296" s="91"/>
      <c r="BR296" s="90"/>
      <c r="BS296" s="63"/>
      <c r="BT296" s="63"/>
      <c r="BU296" s="63"/>
      <c r="BV296" s="88"/>
      <c r="BW296" s="91"/>
    </row>
    <row r="297" spans="3:75">
      <c r="C297" s="16"/>
      <c r="D297" s="266"/>
      <c r="E297" s="217"/>
      <c r="F297" s="217"/>
      <c r="G297" s="217"/>
      <c r="H297" s="265"/>
      <c r="I297" s="254"/>
      <c r="J297" s="90"/>
      <c r="K297" s="63"/>
      <c r="L297" s="63"/>
      <c r="M297" s="63"/>
      <c r="N297" s="88"/>
      <c r="O297" s="91"/>
      <c r="P297" s="90"/>
      <c r="Q297" s="63"/>
      <c r="R297" s="63"/>
      <c r="S297" s="63"/>
      <c r="T297" s="88"/>
      <c r="U297" s="91"/>
      <c r="V297" s="90"/>
      <c r="W297" s="63"/>
      <c r="X297" s="63"/>
      <c r="Y297" s="63"/>
      <c r="Z297" s="88"/>
      <c r="AA297" s="91"/>
      <c r="AB297" s="90"/>
      <c r="AC297" s="63"/>
      <c r="AD297" s="63"/>
      <c r="AE297" s="63"/>
      <c r="AF297" s="88"/>
      <c r="AG297" s="91"/>
      <c r="AH297" s="90"/>
      <c r="AI297" s="63"/>
      <c r="AJ297" s="63"/>
      <c r="AK297" s="63"/>
      <c r="AL297" s="88"/>
      <c r="AM297" s="91"/>
      <c r="AN297" s="90"/>
      <c r="AO297" s="63"/>
      <c r="AP297" s="63"/>
      <c r="AQ297" s="63"/>
      <c r="AR297" s="88"/>
      <c r="AS297" s="91"/>
      <c r="AT297" s="90"/>
      <c r="AU297" s="63"/>
      <c r="AV297" s="63"/>
      <c r="AW297" s="63"/>
      <c r="AX297" s="88"/>
      <c r="AY297" s="91"/>
      <c r="AZ297" s="90"/>
      <c r="BA297" s="63"/>
      <c r="BB297" s="63"/>
      <c r="BC297" s="63"/>
      <c r="BD297" s="88"/>
      <c r="BE297" s="91"/>
      <c r="BF297" s="90"/>
      <c r="BG297" s="63"/>
      <c r="BH297" s="63"/>
      <c r="BI297" s="63"/>
      <c r="BJ297" s="88"/>
      <c r="BK297" s="91"/>
      <c r="BL297" s="90"/>
      <c r="BM297" s="63"/>
      <c r="BN297" s="63"/>
      <c r="BO297" s="63"/>
      <c r="BP297" s="88"/>
      <c r="BQ297" s="91"/>
      <c r="BR297" s="90"/>
      <c r="BS297" s="63"/>
      <c r="BT297" s="63"/>
      <c r="BU297" s="63"/>
      <c r="BV297" s="88"/>
      <c r="BW297" s="91"/>
    </row>
    <row r="298" spans="3:75">
      <c r="C298" s="16"/>
      <c r="D298" s="266"/>
      <c r="E298" s="217"/>
      <c r="F298" s="217"/>
      <c r="G298" s="217"/>
      <c r="H298" s="265"/>
      <c r="I298" s="254"/>
      <c r="J298" s="90"/>
      <c r="K298" s="63"/>
      <c r="L298" s="63"/>
      <c r="M298" s="63"/>
      <c r="N298" s="88"/>
      <c r="O298" s="91"/>
      <c r="P298" s="90"/>
      <c r="Q298" s="63"/>
      <c r="R298" s="63"/>
      <c r="S298" s="63"/>
      <c r="T298" s="88"/>
      <c r="U298" s="91"/>
      <c r="V298" s="90"/>
      <c r="W298" s="63"/>
      <c r="X298" s="63"/>
      <c r="Y298" s="63"/>
      <c r="Z298" s="88"/>
      <c r="AA298" s="91"/>
      <c r="AB298" s="90"/>
      <c r="AC298" s="63"/>
      <c r="AD298" s="63"/>
      <c r="AE298" s="63"/>
      <c r="AF298" s="88"/>
      <c r="AG298" s="91"/>
      <c r="AH298" s="90"/>
      <c r="AI298" s="63"/>
      <c r="AJ298" s="63"/>
      <c r="AK298" s="63"/>
      <c r="AL298" s="88"/>
      <c r="AM298" s="91"/>
      <c r="AN298" s="90"/>
      <c r="AO298" s="63"/>
      <c r="AP298" s="63"/>
      <c r="AQ298" s="63"/>
      <c r="AR298" s="88"/>
      <c r="AS298" s="91"/>
      <c r="AT298" s="90"/>
      <c r="AU298" s="63"/>
      <c r="AV298" s="63"/>
      <c r="AW298" s="63"/>
      <c r="AX298" s="88"/>
      <c r="AY298" s="91"/>
      <c r="AZ298" s="90"/>
      <c r="BA298" s="63"/>
      <c r="BB298" s="63"/>
      <c r="BC298" s="63"/>
      <c r="BD298" s="88"/>
      <c r="BE298" s="91"/>
      <c r="BF298" s="90"/>
      <c r="BG298" s="63"/>
      <c r="BH298" s="63"/>
      <c r="BI298" s="63"/>
      <c r="BJ298" s="88"/>
      <c r="BK298" s="91"/>
      <c r="BL298" s="90"/>
      <c r="BM298" s="63"/>
      <c r="BN298" s="63"/>
      <c r="BO298" s="63"/>
      <c r="BP298" s="88"/>
      <c r="BQ298" s="91"/>
      <c r="BR298" s="90"/>
      <c r="BS298" s="63"/>
      <c r="BT298" s="63"/>
      <c r="BU298" s="63"/>
      <c r="BV298" s="88"/>
      <c r="BW298" s="91"/>
    </row>
    <row r="299" spans="3:75">
      <c r="C299" s="16"/>
      <c r="D299" s="266"/>
      <c r="E299" s="217"/>
      <c r="F299" s="217"/>
      <c r="G299" s="217"/>
      <c r="H299" s="265"/>
      <c r="I299" s="254"/>
      <c r="J299" s="90"/>
      <c r="K299" s="63"/>
      <c r="L299" s="63"/>
      <c r="M299" s="63"/>
      <c r="N299" s="88"/>
      <c r="O299" s="91"/>
      <c r="P299" s="90"/>
      <c r="Q299" s="63"/>
      <c r="R299" s="63"/>
      <c r="S299" s="63"/>
      <c r="T299" s="88"/>
      <c r="U299" s="91"/>
      <c r="V299" s="90"/>
      <c r="W299" s="63"/>
      <c r="X299" s="63"/>
      <c r="Y299" s="63"/>
      <c r="Z299" s="88"/>
      <c r="AA299" s="91"/>
      <c r="AB299" s="90"/>
      <c r="AC299" s="63"/>
      <c r="AD299" s="63"/>
      <c r="AE299" s="63"/>
      <c r="AF299" s="88"/>
      <c r="AG299" s="91"/>
      <c r="AH299" s="90"/>
      <c r="AI299" s="63"/>
      <c r="AJ299" s="63"/>
      <c r="AK299" s="63"/>
      <c r="AL299" s="88"/>
      <c r="AM299" s="91"/>
      <c r="AN299" s="90"/>
      <c r="AO299" s="63"/>
      <c r="AP299" s="63"/>
      <c r="AQ299" s="63"/>
      <c r="AR299" s="88"/>
      <c r="AS299" s="91"/>
      <c r="AT299" s="90"/>
      <c r="AU299" s="63"/>
      <c r="AV299" s="63"/>
      <c r="AW299" s="63"/>
      <c r="AX299" s="88"/>
      <c r="AY299" s="91"/>
      <c r="AZ299" s="90"/>
      <c r="BA299" s="63"/>
      <c r="BB299" s="63"/>
      <c r="BC299" s="63"/>
      <c r="BD299" s="88"/>
      <c r="BE299" s="91"/>
      <c r="BF299" s="90"/>
      <c r="BG299" s="63"/>
      <c r="BH299" s="63"/>
      <c r="BI299" s="63"/>
      <c r="BJ299" s="88"/>
      <c r="BK299" s="91"/>
      <c r="BL299" s="90"/>
      <c r="BM299" s="63"/>
      <c r="BN299" s="63"/>
      <c r="BO299" s="63"/>
      <c r="BP299" s="88"/>
      <c r="BQ299" s="91"/>
      <c r="BR299" s="90"/>
      <c r="BS299" s="63"/>
      <c r="BT299" s="63"/>
      <c r="BU299" s="63"/>
      <c r="BV299" s="88"/>
      <c r="BW299" s="91"/>
    </row>
    <row r="300" spans="3:75">
      <c r="C300" s="16"/>
      <c r="D300" s="266"/>
      <c r="E300" s="217"/>
      <c r="F300" s="217"/>
      <c r="G300" s="217"/>
      <c r="H300" s="265"/>
      <c r="I300" s="254"/>
      <c r="J300" s="90"/>
      <c r="K300" s="63"/>
      <c r="L300" s="63"/>
      <c r="M300" s="63"/>
      <c r="N300" s="88"/>
      <c r="O300" s="91"/>
      <c r="P300" s="90"/>
      <c r="Q300" s="63"/>
      <c r="R300" s="63"/>
      <c r="S300" s="63"/>
      <c r="T300" s="88"/>
      <c r="U300" s="91"/>
      <c r="V300" s="90"/>
      <c r="W300" s="63"/>
      <c r="X300" s="63"/>
      <c r="Y300" s="63"/>
      <c r="Z300" s="88"/>
      <c r="AA300" s="91"/>
      <c r="AB300" s="90"/>
      <c r="AC300" s="63"/>
      <c r="AD300" s="63"/>
      <c r="AE300" s="63"/>
      <c r="AF300" s="88"/>
      <c r="AG300" s="91"/>
      <c r="AH300" s="90"/>
      <c r="AI300" s="63"/>
      <c r="AJ300" s="63"/>
      <c r="AK300" s="63"/>
      <c r="AL300" s="88"/>
      <c r="AM300" s="91"/>
      <c r="AN300" s="90"/>
      <c r="AO300" s="63"/>
      <c r="AP300" s="63"/>
      <c r="AQ300" s="63"/>
      <c r="AR300" s="88"/>
      <c r="AS300" s="91"/>
      <c r="AT300" s="90"/>
      <c r="AU300" s="63"/>
      <c r="AV300" s="63"/>
      <c r="AW300" s="63"/>
      <c r="AX300" s="88"/>
      <c r="AY300" s="91"/>
      <c r="AZ300" s="90"/>
      <c r="BA300" s="63"/>
      <c r="BB300" s="63"/>
      <c r="BC300" s="63"/>
      <c r="BD300" s="88"/>
      <c r="BE300" s="91"/>
      <c r="BF300" s="90"/>
      <c r="BG300" s="63"/>
      <c r="BH300" s="63"/>
      <c r="BI300" s="63"/>
      <c r="BJ300" s="88"/>
      <c r="BK300" s="91"/>
      <c r="BL300" s="90"/>
      <c r="BM300" s="63"/>
      <c r="BN300" s="63"/>
      <c r="BO300" s="63"/>
      <c r="BP300" s="88"/>
      <c r="BQ300" s="91"/>
      <c r="BR300" s="90"/>
      <c r="BS300" s="63"/>
      <c r="BT300" s="63"/>
      <c r="BU300" s="63"/>
      <c r="BV300" s="88"/>
      <c r="BW300" s="91"/>
    </row>
    <row r="301" spans="3:75">
      <c r="C301" s="16"/>
      <c r="D301" s="186"/>
      <c r="E301" s="186"/>
      <c r="F301" s="186"/>
      <c r="G301" s="186"/>
      <c r="H301" s="186"/>
      <c r="I301" s="186"/>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row>
    <row r="302" spans="3:75">
      <c r="C302" s="6"/>
      <c r="D302" s="186"/>
      <c r="E302" s="186"/>
      <c r="F302" s="186"/>
      <c r="G302" s="186"/>
      <c r="H302" s="186"/>
      <c r="I302" s="186"/>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row>
    <row r="303" spans="3:75">
      <c r="C303" s="6"/>
      <c r="D303" s="186"/>
      <c r="E303" s="186"/>
      <c r="F303" s="186"/>
      <c r="G303" s="186"/>
      <c r="H303" s="186"/>
      <c r="I303" s="186"/>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row>
    <row r="304" spans="3:75">
      <c r="C304" s="6"/>
      <c r="D304" s="186"/>
      <c r="E304" s="186"/>
      <c r="F304" s="186"/>
      <c r="G304" s="186"/>
      <c r="H304" s="186"/>
      <c r="I304" s="186"/>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row>
    <row r="305" spans="3:75">
      <c r="C305" s="6"/>
      <c r="D305" s="186"/>
      <c r="E305" s="186"/>
      <c r="F305" s="186"/>
      <c r="G305" s="186"/>
      <c r="H305" s="186"/>
      <c r="I305" s="186"/>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row>
    <row r="306" spans="3:75">
      <c r="C306" s="6"/>
      <c r="D306" s="186"/>
      <c r="E306" s="186"/>
      <c r="F306" s="186"/>
      <c r="G306" s="186"/>
      <c r="H306" s="186"/>
      <c r="I306" s="186"/>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row>
    <row r="307" spans="3:75">
      <c r="C307" s="6"/>
      <c r="D307" s="186"/>
      <c r="E307" s="186"/>
      <c r="F307" s="186"/>
      <c r="G307" s="186"/>
      <c r="H307" s="186"/>
      <c r="I307" s="186"/>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row>
    <row r="308" spans="3:75">
      <c r="C308" s="6"/>
      <c r="D308" s="186"/>
      <c r="E308" s="186"/>
      <c r="F308" s="186"/>
      <c r="G308" s="186"/>
      <c r="H308" s="186"/>
      <c r="I308" s="186"/>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row>
    <row r="309" spans="3:75">
      <c r="C309" s="6"/>
      <c r="D309" s="186"/>
      <c r="E309" s="186"/>
      <c r="F309" s="186"/>
      <c r="G309" s="186"/>
      <c r="H309" s="186"/>
      <c r="I309" s="186"/>
    </row>
    <row r="310" spans="3:75">
      <c r="C310" s="6"/>
      <c r="D310" s="186"/>
      <c r="E310" s="186"/>
      <c r="F310" s="186"/>
      <c r="G310" s="186"/>
      <c r="H310" s="186"/>
      <c r="I310" s="186"/>
    </row>
    <row r="311" spans="3:75">
      <c r="C311" s="6"/>
      <c r="D311" s="248"/>
      <c r="E311" s="248"/>
      <c r="F311" s="248"/>
      <c r="G311" s="248"/>
      <c r="H311" s="248"/>
      <c r="I311" s="24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row>
  </sheetData>
  <conditionalFormatting sqref="D194:I206">
    <cfRule type="cellIs" dxfId="21" priority="164" operator="equal">
      <formula>0</formula>
    </cfRule>
  </conditionalFormatting>
  <conditionalFormatting sqref="J194:O206">
    <cfRule type="cellIs" dxfId="20" priority="163" operator="equal">
      <formula>0</formula>
    </cfRule>
  </conditionalFormatting>
  <conditionalFormatting sqref="P194:U206">
    <cfRule type="cellIs" dxfId="19" priority="162" operator="equal">
      <formula>0</formula>
    </cfRule>
  </conditionalFormatting>
  <conditionalFormatting sqref="V194:AA206">
    <cfRule type="cellIs" dxfId="18" priority="161" operator="equal">
      <formula>0</formula>
    </cfRule>
  </conditionalFormatting>
  <conditionalFormatting sqref="AB194:AG206">
    <cfRule type="cellIs" dxfId="17" priority="160" operator="equal">
      <formula>0</formula>
    </cfRule>
  </conditionalFormatting>
  <conditionalFormatting sqref="AH194:AM206">
    <cfRule type="cellIs" dxfId="16" priority="159" operator="equal">
      <formula>0</formula>
    </cfRule>
  </conditionalFormatting>
  <conditionalFormatting sqref="AN194:AS206">
    <cfRule type="cellIs" dxfId="15" priority="158" operator="equal">
      <formula>0</formula>
    </cfRule>
  </conditionalFormatting>
  <conditionalFormatting sqref="AT194:AY206">
    <cfRule type="cellIs" dxfId="14" priority="157" operator="equal">
      <formula>0</formula>
    </cfRule>
  </conditionalFormatting>
  <conditionalFormatting sqref="AZ194:BE206">
    <cfRule type="cellIs" dxfId="13" priority="156" operator="equal">
      <formula>0</formula>
    </cfRule>
  </conditionalFormatting>
  <conditionalFormatting sqref="BF194:BK206">
    <cfRule type="cellIs" dxfId="12" priority="155" operator="equal">
      <formula>0</formula>
    </cfRule>
  </conditionalFormatting>
  <conditionalFormatting sqref="BL194:BQ206">
    <cfRule type="cellIs" dxfId="11" priority="154" operator="equal">
      <formula>0</formula>
    </cfRule>
  </conditionalFormatting>
  <conditionalFormatting sqref="BR194:BW206">
    <cfRule type="cellIs" dxfId="10" priority="153" operator="equal">
      <formula>0</formula>
    </cfRule>
  </conditionalFormatting>
  <conditionalFormatting sqref="E108:H108 L108:N108 P108 J108">
    <cfRule type="cellIs" dxfId="9" priority="151" operator="lessThan">
      <formula>0</formula>
    </cfRule>
    <cfRule type="cellIs" dxfId="8" priority="152" operator="greaterThan">
      <formula>0</formula>
    </cfRule>
  </conditionalFormatting>
  <conditionalFormatting sqref="K108">
    <cfRule type="cellIs" dxfId="7" priority="25" operator="lessThan">
      <formula>0</formula>
    </cfRule>
    <cfRule type="cellIs" dxfId="6" priority="26" operator="greaterThan">
      <formula>0</formula>
    </cfRule>
  </conditionalFormatting>
  <conditionalFormatting sqref="I108">
    <cfRule type="cellIs" dxfId="5" priority="23" operator="lessThan">
      <formula>0</formula>
    </cfRule>
    <cfRule type="cellIs" dxfId="4" priority="24" operator="greaterThan">
      <formula>0</formula>
    </cfRule>
  </conditionalFormatting>
  <conditionalFormatting sqref="O108">
    <cfRule type="cellIs" dxfId="3" priority="21" operator="lessThan">
      <formula>0</formula>
    </cfRule>
    <cfRule type="cellIs" dxfId="2" priority="22" operator="greaterThan">
      <formula>0</formula>
    </cfRule>
  </conditionalFormatting>
  <conditionalFormatting sqref="Q108:BW108">
    <cfRule type="cellIs" dxfId="1" priority="19" operator="lessThan">
      <formula>0</formula>
    </cfRule>
    <cfRule type="cellIs" dxfId="0" priority="20" operator="greaterThan">
      <formula>0</formula>
    </cfRule>
  </conditionalFormatting>
  <dataValidations count="1">
    <dataValidation type="list" allowBlank="1" showInputMessage="1" showErrorMessage="1" sqref="D6" xr:uid="{00000000-0002-0000-0500-000000000000}">
      <formula1>unitoptions</formula1>
    </dataValidation>
  </dataValidations>
  <pageMargins left="0.25" right="0.25" top="0.75" bottom="0.75" header="0.3" footer="0.3"/>
  <pageSetup scale="66" fitToWidth="0"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Liner budget</vt:lpstr>
      <vt:lpstr>Finished pot budget</vt:lpstr>
      <vt:lpstr>Sensitivity Finished Plants</vt:lpstr>
      <vt:lpstr>Light</vt:lpstr>
      <vt:lpstr>Bracteantha Pink breakeven</vt:lpstr>
      <vt:lpstr>Model for callused vs URC</vt:lpstr>
      <vt:lpstr>'Model for callused vs URC'!GrowerWageAndBenefits</vt:lpstr>
      <vt:lpstr>'Finished pot budget'!Print_Area</vt:lpstr>
      <vt:lpstr>'Liner budget'!Print_Area</vt:lpstr>
      <vt:lpstr>'Model for callused vs URC'!Print_Area</vt:lpstr>
      <vt:lpstr>'Sensitivity Finished Plants'!Print_Area</vt:lpstr>
      <vt:lpstr>'Model for callused vs URC'!Print_Titles</vt:lpstr>
      <vt:lpstr>'Model for callused vs URC'!SqFtWkCost</vt:lpstr>
      <vt:lpstr>'Model for callused vs URC'!unitoptions</vt:lpstr>
      <vt:lpstr>'Model for callused vs URC'!Units</vt:lpstr>
      <vt:lpstr>'Model for callused vs URC'!WagePlusBenefits</vt:lpstr>
    </vt:vector>
  </TitlesOfParts>
  <Company>University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 Fisher</dc:creator>
  <cp:lastModifiedBy>Microsoft Office User</cp:lastModifiedBy>
  <cp:lastPrinted>2018-06-06T16:04:10Z</cp:lastPrinted>
  <dcterms:created xsi:type="dcterms:W3CDTF">2000-03-28T13:55:55Z</dcterms:created>
  <dcterms:modified xsi:type="dcterms:W3CDTF">2018-07-15T17:26:40Z</dcterms:modified>
</cp:coreProperties>
</file>